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I:\2024_Material Compliance\01 Neutrik_DoCs\Conflict minerals 3TG and Cobalt\EMRT 1.3\"/>
    </mc:Choice>
  </mc:AlternateContent>
  <xr:revisionPtr revIDLastSave="0" documentId="13_ncr:1_{F48F26F3-0020-4194-95F5-8B9950B1F92E}"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F59" i="6"/>
  <c r="H59" i="6"/>
  <c r="B7" i="6"/>
  <c r="G7" i="6"/>
  <c r="H7" i="6"/>
  <c r="B9" i="6"/>
  <c r="G9" i="6"/>
  <c r="H9" i="6"/>
  <c r="B10" i="6"/>
  <c r="G10" i="6"/>
  <c r="H10" i="6"/>
  <c r="B12" i="6"/>
  <c r="G12" i="6"/>
  <c r="H12" i="6"/>
  <c r="B13" i="6"/>
  <c r="G13" i="6"/>
  <c r="H13" i="6"/>
  <c r="B17" i="6"/>
  <c r="G17" i="6"/>
  <c r="H17" i="6"/>
  <c r="G18" i="6"/>
  <c r="H18" i="6"/>
  <c r="F25" i="6"/>
  <c r="B25" i="6"/>
  <c r="G25" i="6"/>
  <c r="H25" i="6"/>
  <c r="B29" i="6"/>
  <c r="G29" i="6"/>
  <c r="H29" i="6"/>
  <c r="F30" i="6"/>
  <c r="B30" i="6"/>
  <c r="G30" i="6"/>
  <c r="H30" i="6"/>
  <c r="F35" i="6"/>
  <c r="B35" i="6"/>
  <c r="G35" i="6"/>
  <c r="H35" i="6"/>
  <c r="F40" i="6"/>
  <c r="B40" i="6"/>
  <c r="G40" i="6"/>
  <c r="H40" i="6"/>
  <c r="F45" i="6"/>
  <c r="B45" i="6"/>
  <c r="G45" i="6"/>
  <c r="H45"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<sst xmlns="http://schemas.openxmlformats.org/spreadsheetml/2006/main" count="23019" uniqueCount="19212">
  <si>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</si>
  <si>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</si>
  <si>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</si>
  <si>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</si>
  <si>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</si>
  <si>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</si>
  <si>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</si>
  <si>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</si>
  <si>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</si>
  <si>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</si>
  <si>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</si>
  <si>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</si>
  <si>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</si>
  <si>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</si>
  <si>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</si>
  <si>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</si>
  <si>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</si>
  <si>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</si>
  <si>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</si>
  <si>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</si>
  <si>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</si>
  <si>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</si>
  <si>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</si>
  <si>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</si>
  <si>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</si>
  <si>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</si>
  <si>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</si>
  <si>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</si>
  <si>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</si>
  <si>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</si>
  <si>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</si>
  <si>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</si>
  <si>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</si>
  <si>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</si>
  <si>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</si>
  <si>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</si>
  <si>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</si>
  <si>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</si>
  <si>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</si>
  <si>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</si>
  <si>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</si>
  <si>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</si>
  <si>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</si>
  <si>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</si>
  <si>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</si>
  <si>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</si>
  <si>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</si>
  <si>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</si>
  <si>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</si>
  <si>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</si>
  <si>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</si>
  <si>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</si>
  <si>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</si>
  <si>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</si>
  <si>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</si>
  <si>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</si>
  <si>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</si>
  <si>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</si>
  <si>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</si>
  <si>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</si>
  <si>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</si>
  <si>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</si>
  <si>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</si>
  <si>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</si>
  <si>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</si>
  <si>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</si>
  <si>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</si>
  <si>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</si>
  <si>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</si>
  <si>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</si>
  <si>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</si>
  <si>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</si>
  <si>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</si>
  <si>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</si>
  <si>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</si>
  <si>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</si>
  <si>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</si>
  <si>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</si>
  <si>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</si>
  <si>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</si>
  <si>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</si>
  <si>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</si>
  <si>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</si>
  <si>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</si>
  <si>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</si>
  <si>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</si>
  <si>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</si>
  <si>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</si>
  <si>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</si>
  <si>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</si>
  <si>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</si>
  <si>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</si>
  <si>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</si>
  <si>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</si>
  <si>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</si>
  <si>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</si>
  <si>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</si>
  <si>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</si>
  <si>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</si>
  <si>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</si>
  <si>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</si>
  <si>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</si>
  <si>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</si>
  <si>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</si>
  <si>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</si>
  <si>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</si>
  <si>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</si>
  <si>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</si>
  <si>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</si>
  <si>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</si>
  <si>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</si>
  <si>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</si>
  <si>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</si>
  <si>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</si>
  <si>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</si>
  <si>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</si>
  <si>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</si>
  <si>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</si>
  <si>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</si>
  <si>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</si>
  <si>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</si>
  <si>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</si>
  <si>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</si>
  <si>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</si>
  <si>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</si>
  <si>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</si>
  <si>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</si>
  <si>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</si>
  <si>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</si>
  <si>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</si>
  <si>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</si>
  <si>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</si>
  <si>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</si>
  <si>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</si>
  <si>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</si>
  <si>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</si>
  <si>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</si>
  <si>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</si>
  <si>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</si>
  <si>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</si>
  <si>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</si>
  <si>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</si>
  <si>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</si>
  <si>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</si>
  <si>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</si>
  <si>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</si>
  <si>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</si>
  <si>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</si>
  <si>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</si>
  <si>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</si>
  <si>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</si>
  <si>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</si>
  <si>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</si>
  <si>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</si>
  <si>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</si>
  <si>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</si>
  <si>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</si>
  <si>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</si>
  <si>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</si>
  <si>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</si>
  <si>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</si>
  <si>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</si>
  <si>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</si>
  <si>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</si>
  <si>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</si>
  <si>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</si>
  <si>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</si>
  <si>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</si>
  <si>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</si>
  <si>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</si>
  <si>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</si>
  <si>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</si>
  <si>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</si>
  <si>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</si>
  <si>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</si>
  <si>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</si>
  <si>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</si>
  <si>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</si>
  <si>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</si>
  <si>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</si>
  <si>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</si>
  <si>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</si>
  <si>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</si>
  <si>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</si>
  <si>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</si>
  <si>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</si>
  <si>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</si>
  <si>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</si>
  <si>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</si>
  <si>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</si>
  <si>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</si>
  <si>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</si>
  <si>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</si>
  <si>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</si>
  <si>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</si>
  <si>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</si>
  <si>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</si>
  <si>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</si>
  <si>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</si>
  <si>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</si>
  <si>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</si>
  <si>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</si>
  <si>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</si>
  <si>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</si>
  <si>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</si>
  <si>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</si>
  <si>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</si>
  <si>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</si>
  <si>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</si>
  <si>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</si>
  <si>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</si>
  <si>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</si>
  <si>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</si>
  <si>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</si>
  <si>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</si>
  <si>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</si>
  <si>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</si>
  <si>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</si>
  <si>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</si>
  <si>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</si>
  <si>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</si>
  <si>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</si>
  <si>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</si>
  <si>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</si>
  <si>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</si>
  <si>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</si>
  <si>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</si>
  <si>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</si>
  <si>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</si>
  <si>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</si>
  <si>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</si>
  <si>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</si>
  <si>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</si>
  <si>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</si>
  <si>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</si>
  <si>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</si>
  <si>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</si>
  <si>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</si>
  <si>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</si>
  <si>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</si>
  <si>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</si>
  <si>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</si>
  <si>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</si>
  <si>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</si>
  <si>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</si>
  <si>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</si>
  <si>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</si>
  <si>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</si>
  <si>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</si>
  <si>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</si>
  <si>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</si>
  <si>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</si>
  <si>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</si>
  <si>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</si>
  <si>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</si>
  <si>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</si>
  <si>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</si>
  <si>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</si>
  <si>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</si>
  <si>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</si>
  <si>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</si>
  <si>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</si>
  <si>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</si>
  <si>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</si>
  <si>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</si>
  <si>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</si>
  <si>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</si>
  <si>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</si>
  <si>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</si>
  <si>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</si>
  <si>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</si>
  <si>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</si>
  <si>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</si>
  <si>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</si>
  <si>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</si>
  <si>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</si>
  <si>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</si>
  <si>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</si>
  <si>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</si>
  <si>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</si>
  <si>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</si>
  <si>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</si>
  <si>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</si>
  <si>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</si>
  <si>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</si>
  <si>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</si>
  <si>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</si>
  <si>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</si>
  <si>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</si>
  <si>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</si>
  <si>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</si>
  <si>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</si>
  <si>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</si>
  <si>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</si>
  <si>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</si>
  <si>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</si>
  <si>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</si>
  <si>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</si>
  <si>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</si>
  <si>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</si>
  <si>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</si>
  <si>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</si>
  <si>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</si>
  <si>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</si>
  <si>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</si>
  <si>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</si>
  <si>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</si>
  <si>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</si>
  <si>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</si>
  <si>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</si>
  <si>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</si>
  <si>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</si>
  <si>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</si>
  <si>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</si>
  <si>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</si>
  <si>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</si>
  <si>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</si>
  <si>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</si>
  <si>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</si>
  <si>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</si>
  <si>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</si>
  <si>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</si>
  <si>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</si>
  <si>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</si>
  <si>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</si>
  <si>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</si>
  <si>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</si>
  <si>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</si>
  <si>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</si>
  <si>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</si>
  <si>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</si>
  <si>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</si>
  <si>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</si>
  <si>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</si>
  <si>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</si>
  <si>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</si>
  <si>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</si>
  <si>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</si>
  <si>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</si>
  <si>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</si>
  <si>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</si>
  <si>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</si>
  <si>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</si>
  <si>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</si>
  <si>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</si>
  <si>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</si>
  <si>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</si>
  <si>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</si>
  <si>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</si>
  <si>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</si>
  <si>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</si>
  <si>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</si>
  <si>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</si>
  <si>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</si>
  <si>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</si>
  <si>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</si>
  <si>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</si>
  <si>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</si>
  <si>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</si>
  <si>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</si>
  <si>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</si>
  <si>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</si>
  <si>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</si>
  <si>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</si>
  <si>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</si>
  <si>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</si>
  <si>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</si>
  <si>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</si>
  <si>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</si>
  <si>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</si>
  <si>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</si>
  <si>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</si>
  <si>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</si>
  <si>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</si>
  <si>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</si>
  <si>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</si>
  <si>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</si>
  <si>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</si>
  <si>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</si>
  <si>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</si>
  <si>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</si>
  <si>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</si>
  <si>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</si>
  <si>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</si>
  <si>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</si>
  <si>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</si>
  <si>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</si>
  <si>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</si>
  <si>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</si>
  <si>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</si>
  <si>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</si>
  <si>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</si>
  <si>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</si>
  <si>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</si>
  <si>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</si>
  <si>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</si>
  <si>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</si>
  <si>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</si>
  <si>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</si>
  <si>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</si>
  <si>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</si>
  <si>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</si>
  <si>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</si>
  <si>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</si>
  <si>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</si>
  <si>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</si>
  <si>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</si>
  <si>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</si>
  <si>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</si>
  <si>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</si>
  <si>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</si>
  <si>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</si>
  <si>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</si>
  <si>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</si>
  <si>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</si>
  <si>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</si>
  <si>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</si>
  <si>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</si>
  <si>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</si>
  <si>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</si>
  <si>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</si>
  <si>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</si>
  <si>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</si>
  <si>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</si>
  <si>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</si>
  <si>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</si>
  <si>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</si>
  <si>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</si>
  <si>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</si>
  <si>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</si>
  <si>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</si>
  <si>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</si>
  <si>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</si>
  <si>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</si>
  <si>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</si>
  <si>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</si>
  <si>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</si>
  <si>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</si>
  <si>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</si>
  <si>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</si>
  <si>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</si>
  <si>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</si>
  <si>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</si>
  <si>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</si>
  <si>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</si>
  <si>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</si>
  <si>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</si>
  <si>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</si>
  <si>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</si>
  <si>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</si>
  <si>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</si>
  <si>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</si>
  <si>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</si>
  <si>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</si>
  <si>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</si>
  <si>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</si>
  <si>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</si>
  <si>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</si>
  <si>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</si>
  <si>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</si>
  <si>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</si>
  <si>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</si>
  <si>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</si>
  <si>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</si>
  <si>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</si>
  <si>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</si>
  <si>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</si>
  <si>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</si>
  <si>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</si>
  <si>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</si>
  <si>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</si>
  <si>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</si>
  <si>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</si>
  <si>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</si>
  <si>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</si>
  <si>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</si>
  <si>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</si>
  <si>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</si>
  <si>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</si>
  <si>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</si>
  <si>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</si>
  <si>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</si>
  <si>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</si>
  <si>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</si>
  <si>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</si>
  <si>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</si>
  <si>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</si>
  <si>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</si>
  <si>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</si>
  <si>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</si>
  <si>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</si>
  <si>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</si>
  <si>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</si>
  <si>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</si>
  <si>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</si>
  <si>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</si>
  <si>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</si>
  <si>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</si>
  <si>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</si>
  <si>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</si>
  <si>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</si>
  <si>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</si>
  <si>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</si>
  <si>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</si>
  <si>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</si>
  <si>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</si>
  <si>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</si>
  <si>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</si>
  <si>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</si>
  <si>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</si>
  <si>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</si>
  <si>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</si>
  <si>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</si>
  <si>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</si>
  <si>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</si>
  <si>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</si>
  <si>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</si>
  <si>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</si>
  <si>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</si>
  <si>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</si>
  <si>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</si>
  <si>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</si>
  <si>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</si>
  <si>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</si>
  <si>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</si>
  <si>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</si>
  <si>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</si>
  <si>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</si>
  <si>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</si>
  <si>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</si>
  <si>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</si>
  <si>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</si>
  <si>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</si>
  <si>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</si>
  <si>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</si>
  <si>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</si>
  <si>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</si>
  <si>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</si>
  <si>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</si>
  <si>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</si>
  <si>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</si>
  <si>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</si>
  <si>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</si>
  <si>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</si>
  <si>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</si>
  <si>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</si>
  <si>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</si>
  <si>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</si>
  <si>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</si>
  <si>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</si>
  <si>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</si>
  <si>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</si>
  <si>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</si>
  <si>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</si>
  <si>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</si>
  <si>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</si>
  <si>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</si>
  <si>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</si>
  <si>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</si>
  <si>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</si>
  <si>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</si>
  <si>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</si>
  <si>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</si>
  <si>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</si>
  <si>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</si>
  <si>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</si>
  <si>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</si>
  <si>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</si>
  <si>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</si>
  <si>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</si>
  <si>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</si>
  <si>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</si>
  <si>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</si>
  <si>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</si>
  <si>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</si>
  <si>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</si>
  <si>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</si>
  <si>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</si>
  <si>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</si>
  <si>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</si>
  <si>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</si>
  <si>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</si>
  <si>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</si>
  <si>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</si>
  <si>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</si>
  <si>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</si>
  <si>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</si>
  <si>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</si>
  <si>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</si>
  <si>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</si>
  <si>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</si>
  <si>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</si>
  <si>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</si>
  <si>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</si>
  <si>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</si>
  <si>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</si>
  <si>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</si>
  <si>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</si>
  <si>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</si>
  <si>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</si>
  <si>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</si>
  <si>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</si>
  <si>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</si>
  <si>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</si>
  <si>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</si>
  <si>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</si>
  <si>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</si>
  <si>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</si>
  <si>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</si>
  <si>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</si>
  <si>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</si>
  <si>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</si>
  <si>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</si>
  <si>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</si>
  <si>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</si>
  <si>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</si>
  <si>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</si>
  <si>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</si>
  <si>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</si>
  <si>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</si>
  <si>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</si>
  <si>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</si>
  <si>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</si>
  <si>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</si>
  <si>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</si>
  <si>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</si>
  <si>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</si>
  <si>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</si>
  <si>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</si>
  <si>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</si>
  <si>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</si>
  <si>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</si>
  <si>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</si>
  <si>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</si>
  <si>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</si>
  <si>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</si>
  <si>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</si>
  <si>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</si>
  <si>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</si>
  <si>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</si>
  <si>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</si>
  <si>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</si>
  <si>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</si>
  <si>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</si>
  <si>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</si>
  <si>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</si>
  <si>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</si>
  <si>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</si>
  <si>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</si>
  <si>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</si>
  <si>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</si>
  <si>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</si>
  <si>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</si>
  <si>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</si>
  <si>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</si>
  <si>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</si>
  <si>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</si>
  <si>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</si>
  <si>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</si>
  <si>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</si>
  <si>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</si>
  <si>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</si>
  <si>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</si>
  <si>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</si>
  <si>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</si>
  <si>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</si>
  <si>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</si>
  <si>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</si>
  <si>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</si>
  <si>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</si>
  <si>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</si>
  <si>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</si>
  <si>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</si>
  <si>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</si>
  <si>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</si>
  <si>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</si>
  <si>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</si>
  <si>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</si>
  <si>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</si>
  <si>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</si>
  <si>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</si>
  <si>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</si>
  <si>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</si>
  <si>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</si>
  <si>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</si>
  <si>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</si>
  <si>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</si>
  <si>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</si>
  <si>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</si>
  <si>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</si>
  <si>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</si>
  <si>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</si>
  <si>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</si>
  <si>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</si>
  <si>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</si>
  <si>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</si>
  <si>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</si>
  <si>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</si>
  <si>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</si>
  <si>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</si>
  <si>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</si>
  <si>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</si>
  <si>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</si>
  <si>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</si>
  <si>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</si>
  <si>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</si>
  <si>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</si>
  <si>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</si>
  <si>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</si>
  <si>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</si>
  <si>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</si>
  <si>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</si>
  <si>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</si>
  <si>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</si>
  <si>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</si>
  <si>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</si>
  <si>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</si>
  <si>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</si>
  <si>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</si>
  <si>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</si>
  <si>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</si>
  <si>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</si>
  <si>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</si>
  <si>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</si>
  <si>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</si>
  <si>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</si>
  <si>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</si>
  <si>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</si>
  <si>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</si>
  <si>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</si>
  <si>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</si>
  <si>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</si>
  <si>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</si>
  <si>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</si>
  <si>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</si>
  <si>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</si>
  <si>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</si>
  <si>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</si>
  <si>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</si>
  <si>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</si>
  <si>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</si>
  <si>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</si>
  <si>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</si>
  <si>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</si>
  <si>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</si>
  <si>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</si>
  <si>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</si>
  <si>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</si>
  <si>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</si>
  <si>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</si>
  <si>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</si>
  <si>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</si>
  <si>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</si>
  <si>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</si>
  <si>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</si>
  <si>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</si>
  <si>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</si>
  <si>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</si>
  <si>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</si>
  <si>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</si>
  <si>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</si>
  <si>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</si>
  <si>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</si>
  <si>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</si>
  <si>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</si>
  <si>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</si>
  <si>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</si>
  <si>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</si>
  <si>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</si>
  <si>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</si>
  <si>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</si>
  <si>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</si>
  <si>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</si>
  <si>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</si>
  <si>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</si>
  <si>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</si>
  <si>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</si>
  <si>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</si>
  <si>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</si>
  <si>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</si>
  <si>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</si>
  <si>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</si>
  <si>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</si>
  <si>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</si>
  <si>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</si>
  <si>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</si>
  <si>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</si>
  <si>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</si>
  <si>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</si>
  <si>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</si>
  <si>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</si>
  <si>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</si>
  <si>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</si>
  <si>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</si>
  <si>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</si>
  <si>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</si>
  <si>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</si>
  <si>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</si>
  <si>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</si>
  <si>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</si>
  <si>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</si>
  <si>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</si>
  <si>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</si>
  <si>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</si>
  <si>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</si>
  <si>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</si>
  <si>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</si>
  <si>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</si>
  <si>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</si>
  <si>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</si>
  <si>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</si>
  <si>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</si>
  <si>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</si>
  <si>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</si>
  <si>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</si>
  <si>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</si>
  <si>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</si>
  <si>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</si>
  <si>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</si>
  <si>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</si>
  <si>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</si>
  <si>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</si>
  <si>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</si>
  <si>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</si>
  <si>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</si>
  <si>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</si>
  <si>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</si>
  <si>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</si>
  <si>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</si>
  <si>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</si>
  <si>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</si>
  <si>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</si>
  <si>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</si>
  <si>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</si>
  <si>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</si>
  <si>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</si>
  <si>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</si>
  <si>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</si>
  <si>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</si>
  <si>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</si>
  <si>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</si>
  <si>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</si>
  <si>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</si>
  <si>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</si>
  <si>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</si>
  <si>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</si>
  <si>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</si>
  <si>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</si>
  <si>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</si>
  <si>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</si>
  <si>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</si>
  <si>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</si>
  <si>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</si>
  <si>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</si>
  <si>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</si>
  <si>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</si>
  <si>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</si>
  <si>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</si>
  <si>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</si>
  <si>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</si>
  <si>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</si>
  <si>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</si>
  <si>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</si>
  <si>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</si>
  <si>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</si>
  <si>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</si>
  <si>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</si>
  <si>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</si>
  <si>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</si>
  <si>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</si>
  <si>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</si>
  <si>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</si>
  <si>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</si>
  <si>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</si>
  <si>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</si>
  <si>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</si>
  <si>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</si>
  <si>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</si>
  <si>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</si>
  <si>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</si>
  <si>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</si>
  <si>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</si>
  <si>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</si>
  <si>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</si>
  <si>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</si>
  <si>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</si>
  <si>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</si>
  <si>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</si>
  <si>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</si>
  <si>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</si>
  <si>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</si>
  <si>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</si>
  <si>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</si>
  <si>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</si>
  <si>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</si>
  <si>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</si>
  <si>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</si>
  <si>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</si>
  <si>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</si>
  <si>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</si>
  <si>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</si>
  <si>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</si>
  <si>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</si>
  <si>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</si>
  <si>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</si>
  <si>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</si>
  <si>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</si>
  <si>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</si>
  <si>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</si>
  <si>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</si>
  <si>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</si>
  <si>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</si>
  <si>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</si>
  <si>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</si>
  <si>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</si>
  <si>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</si>
  <si>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</si>
  <si>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</si>
  <si>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</si>
  <si>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</si>
  <si>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</si>
  <si>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</si>
  <si>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</si>
  <si>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</si>
  <si>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</si>
  <si>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</si>
  <si>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</si>
  <si>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</si>
  <si>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</si>
  <si>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</si>
  <si>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</si>
  <si>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</si>
  <si>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</si>
  <si>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</si>
  <si>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</si>
  <si>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</si>
  <si>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</si>
  <si>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</si>
  <si>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</si>
  <si>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</si>
  <si>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</si>
  <si>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</si>
  <si>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</si>
  <si>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</si>
  <si>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</si>
  <si>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</si>
  <si>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</si>
  <si>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</si>
  <si>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</si>
  <si>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</si>
  <si>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</si>
  <si>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</si>
  <si>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</si>
  <si>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</si>
  <si>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</si>
  <si>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</si>
  <si>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</si>
  <si>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</si>
  <si>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</si>
  <si>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</si>
  <si>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</si>
  <si>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</si>
  <si>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</si>
  <si>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</si>
  <si>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</si>
  <si>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</si>
  <si>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</si>
  <si>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</si>
  <si>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</si>
  <si>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</si>
  <si>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</si>
  <si>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</si>
  <si>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</si>
  <si>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</si>
  <si>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</si>
  <si>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</si>
  <si>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</si>
  <si>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</si>
  <si>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</si>
  <si>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</si>
  <si>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</si>
  <si>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</si>
  <si>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</si>
  <si>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</si>
  <si>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</si>
  <si>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</si>
  <si>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</si>
  <si>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</si>
  <si>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</si>
  <si>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</si>
  <si>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</si>
  <si>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</si>
  <si>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</si>
  <si>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</si>
  <si>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</si>
  <si>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</si>
  <si>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</si>
  <si>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</si>
  <si>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</si>
  <si>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</si>
  <si>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</si>
  <si>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</si>
  <si>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</si>
  <si>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</si>
  <si>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</si>
  <si>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</si>
  <si>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</si>
  <si>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</si>
  <si>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</si>
  <si>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</si>
  <si>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</si>
  <si>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</si>
  <si>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</si>
  <si>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</si>
  <si>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</si>
  <si>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</si>
  <si>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</si>
  <si>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</si>
  <si>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</si>
  <si>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</si>
  <si>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</si>
  <si>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</si>
  <si>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</si>
  <si>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</si>
  <si>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</si>
  <si>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</si>
  <si>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</si>
  <si>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</si>
  <si>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</si>
  <si>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</si>
  <si>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</si>
  <si>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</si>
  <si>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</si>
  <si>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</si>
  <si>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</si>
  <si>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</si>
  <si>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</si>
  <si>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</si>
  <si>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</si>
  <si>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</si>
  <si>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</si>
  <si>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</si>
  <si>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</si>
  <si>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</si>
  <si>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</si>
  <si>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</si>
  <si>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</si>
  <si>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</si>
  <si>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</si>
  <si>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</si>
  <si>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</si>
  <si>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</si>
  <si>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</si>
  <si>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</si>
  <si>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</si>
  <si>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</si>
  <si>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</si>
  <si>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</si>
  <si>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</si>
  <si>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</si>
  <si>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</si>
  <si>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</si>
  <si>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</si>
  <si>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</si>
  <si>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</si>
  <si>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</si>
  <si>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</si>
  <si>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</si>
  <si>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</si>
  <si>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</si>
  <si>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</si>
  <si>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</si>
  <si>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</si>
  <si>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</si>
  <si>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</si>
  <si>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</si>
  <si>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</si>
  <si>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</si>
  <si>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</si>
  <si>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</si>
  <si>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</si>
  <si>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</si>
  <si>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</si>
  <si>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</si>
  <si>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</si>
  <si>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</si>
  <si>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</si>
  <si>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</si>
  <si>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</si>
  <si>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</si>
  <si>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</si>
  <si>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</si>
  <si>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</si>
  <si>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</si>
  <si>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</si>
  <si>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</si>
  <si>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</si>
  <si>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</si>
  <si>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</si>
  <si>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</si>
  <si>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</si>
  <si>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</si>
  <si>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</si>
  <si>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</si>
  <si>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</si>
  <si>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</si>
  <si>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</si>
  <si>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</si>
  <si>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</si>
  <si>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</si>
  <si>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</si>
  <si>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</si>
  <si>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</si>
  <si>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</si>
  <si>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</si>
  <si>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</si>
  <si>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</si>
  <si>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</si>
  <si>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</si>
  <si>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</si>
  <si>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</si>
  <si>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</si>
  <si>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</si>
  <si>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</si>
  <si>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</si>
  <si>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</si>
  <si>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</si>
  <si>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</si>
  <si>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</si>
  <si>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</si>
  <si>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</si>
  <si>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</si>
  <si>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</si>
  <si>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</si>
  <si>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</si>
  <si>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</si>
  <si>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</si>
  <si>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</si>
  <si>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</si>
  <si>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</si>
  <si>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</si>
  <si>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</si>
  <si>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</si>
  <si>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</si>
  <si>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</si>
  <si>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</si>
  <si>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</si>
  <si>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</si>
  <si>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</si>
  <si>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</si>
  <si>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</si>
  <si>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</si>
  <si>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</si>
  <si>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</si>
  <si>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</si>
  <si>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</si>
  <si>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</si>
  <si>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</si>
  <si>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</si>
  <si>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</si>
  <si>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</si>
  <si>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</si>
  <si>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</si>
  <si>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</si>
  <si>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</si>
  <si>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</si>
  <si>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</si>
  <si>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</si>
  <si>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</si>
  <si>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</si>
  <si>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</si>
  <si>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</si>
  <si>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</si>
  <si>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</si>
  <si>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</si>
  <si>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</si>
  <si>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</si>
  <si>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</si>
  <si>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</si>
  <si>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</si>
  <si>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</si>
  <si>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</si>
  <si>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</si>
  <si>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</si>
  <si>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</si>
  <si>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</si>
  <si>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</si>
  <si>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</si>
  <si>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</si>
  <si>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</si>
  <si>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</si>
  <si>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</si>
  <si>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</si>
  <si>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</si>
  <si>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</si>
  <si>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</si>
  <si>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</si>
  <si>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</si>
  <si>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</si>
  <si>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</si>
  <si>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</si>
  <si>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</si>
  <si>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</si>
  <si>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</si>
  <si>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</si>
  <si>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</si>
  <si>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</si>
  <si>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</si>
  <si>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</si>
  <si>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</si>
  <si>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</si>
  <si>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</si>
  <si>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</si>
  <si>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</si>
  <si>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</si>
  <si>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</si>
  <si>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</si>
  <si>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</si>
  <si>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</si>
  <si>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</si>
  <si>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</si>
  <si>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</si>
  <si>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</si>
  <si>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</si>
  <si>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</si>
  <si>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</si>
  <si>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</si>
  <si>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</si>
  <si>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</si>
  <si>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</si>
  <si>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</si>
  <si>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</si>
  <si>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</si>
  <si>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</si>
  <si>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</si>
  <si>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</si>
  <si>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</si>
  <si>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</si>
  <si>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</si>
  <si>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</si>
  <si>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</si>
  <si>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</si>
  <si>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</si>
  <si>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</si>
  <si>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</si>
  <si>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</si>
  <si>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</si>
  <si>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</si>
  <si>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</si>
  <si>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</si>
  <si>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</si>
  <si>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</si>
  <si>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</si>
  <si>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</si>
  <si>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</si>
  <si>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</si>
  <si>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</si>
  <si>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</si>
  <si>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</si>
  <si>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</si>
  <si>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</si>
  <si>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</si>
  <si>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</si>
  <si>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</si>
  <si>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</si>
  <si>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</si>
  <si>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</si>
  <si>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</si>
  <si>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</si>
  <si>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</si>
  <si>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</si>
  <si>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</si>
  <si>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</si>
  <si>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</si>
  <si>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</si>
  <si>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</si>
  <si>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</si>
  <si>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</si>
  <si>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</si>
  <si>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</si>
  <si>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</si>
  <si>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</si>
  <si>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</si>
  <si>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</si>
  <si>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</si>
  <si>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</si>
  <si>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</si>
  <si>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</si>
  <si>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</si>
  <si>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</si>
  <si>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</si>
  <si>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</si>
  <si>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</si>
  <si>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</si>
  <si>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</si>
  <si>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</si>
  <si>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</si>
  <si>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</si>
  <si>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</si>
  <si>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</si>
  <si>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</si>
  <si>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</si>
  <si>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</si>
  <si>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</si>
  <si>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</si>
  <si>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</si>
  <si>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</si>
  <si>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</si>
  <si>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</si>
  <si>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</si>
  <si>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</si>
  <si>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</si>
  <si>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</si>
  <si>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</si>
  <si>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</si>
  <si>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</si>
  <si>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</si>
  <si>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</si>
  <si>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</si>
  <si>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</si>
  <si>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</si>
  <si>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</si>
  <si>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</si>
  <si>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</si>
  <si>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</si>
  <si>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</si>
  <si>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</si>
  <si>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</si>
  <si>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</si>
  <si>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</si>
  <si>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</si>
  <si>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</si>
  <si>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</si>
  <si>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</si>
  <si>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</si>
  <si>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</si>
  <si>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</si>
  <si>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</si>
  <si>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</si>
  <si>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</si>
  <si>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</si>
  <si>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</si>
  <si>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</si>
  <si>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</si>
  <si>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</si>
  <si>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</si>
  <si>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</si>
  <si>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</si>
  <si>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</si>
  <si>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</si>
  <si>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</si>
  <si>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</si>
  <si>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</si>
  <si>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</si>
  <si>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</si>
  <si>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</si>
  <si>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</si>
  <si>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</si>
  <si>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</si>
  <si>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</si>
  <si>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</si>
  <si>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</si>
  <si>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</si>
  <si>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</si>
  <si>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</si>
  <si>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</si>
  <si>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</si>
  <si>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</si>
  <si>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</si>
  <si>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</si>
  <si>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</si>
  <si>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</si>
  <si>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</si>
  <si>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</si>
  <si>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</si>
  <si>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</si>
  <si>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</si>
  <si>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</si>
  <si>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</si>
  <si>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</si>
  <si>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</si>
  <si>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</si>
  <si>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</si>
  <si>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</si>
  <si>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</si>
  <si>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</si>
  <si>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</si>
  <si>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</si>
  <si>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</si>
  <si>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</si>
  <si>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</si>
  <si>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</si>
  <si>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</si>
  <si>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</si>
  <si>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</si>
  <si>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</si>
  <si>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</si>
  <si>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</si>
  <si>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</si>
  <si>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</si>
  <si>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</si>
  <si>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</si>
  <si>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</si>
  <si>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</si>
  <si>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</si>
  <si>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</si>
  <si>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</si>
  <si>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</si>
  <si>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</si>
  <si>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</si>
  <si>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</si>
  <si>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</si>
  <si>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</si>
  <si>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</si>
  <si>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</si>
  <si>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</si>
  <si>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</si>
  <si>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</si>
  <si>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</si>
  <si>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</si>
  <si>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</si>
  <si>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</si>
  <si>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</si>
  <si>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</si>
  <si>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</si>
  <si>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</si>
  <si>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</si>
  <si>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</si>
  <si>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</si>
  <si>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</si>
  <si>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</si>
  <si>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</si>
  <si>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</si>
  <si>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</si>
  <si>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</si>
  <si>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</si>
  <si>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</si>
  <si>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</si>
  <si>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</si>
  <si>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</si>
  <si>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</si>
  <si>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</si>
  <si>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</si>
  <si>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</si>
  <si>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</si>
  <si>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</si>
  <si>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</si>
  <si>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</si>
  <si>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</si>
  <si>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</si>
  <si>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</si>
  <si>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</si>
  <si>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</si>
  <si>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</si>
  <si>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</si>
  <si>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</si>
  <si>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</si>
  <si>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</si>
  <si>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</si>
  <si>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</si>
  <si>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</si>
  <si>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</si>
  <si>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</si>
  <si>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</si>
  <si>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</si>
  <si>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</si>
  <si>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</si>
  <si>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</si>
  <si>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</si>
  <si>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</si>
  <si>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</si>
  <si>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</si>
  <si>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</si>
  <si>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</si>
  <si>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</si>
  <si>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</si>
  <si>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</si>
  <si>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</si>
  <si>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</si>
  <si>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</si>
  <si>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</si>
  <si>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</si>
  <si>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</si>
  <si>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</si>
  <si>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</si>
  <si>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</si>
  <si>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</si>
  <si>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</si>
  <si>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</si>
  <si>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</si>
  <si>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</si>
  <si>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</si>
  <si>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</si>
  <si>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</si>
  <si>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</si>
  <si>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</si>
  <si>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</si>
  <si>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</si>
  <si>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</si>
  <si>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</si>
  <si>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</si>
  <si>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</si>
  <si>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</si>
  <si>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</si>
  <si>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</si>
  <si>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</si>
  <si>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</si>
  <si>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</si>
  <si>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</si>
  <si>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</si>
  <si>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</si>
  <si>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</si>
  <si>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</si>
  <si>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</si>
  <si>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</si>
  <si>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</si>
  <si>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</si>
  <si>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</si>
  <si>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</si>
  <si>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</si>
  <si>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</si>
  <si>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</si>
  <si>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</si>
  <si>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</si>
  <si>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</si>
  <si>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</si>
  <si>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</si>
  <si>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</si>
  <si>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</si>
  <si>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</si>
  <si>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</si>
  <si>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</si>
  <si>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</si>
  <si>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</si>
  <si>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</si>
  <si>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</si>
  <si>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</si>
  <si>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</si>
  <si>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</si>
  <si>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</si>
  <si>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</si>
  <si>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</si>
  <si>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</si>
  <si>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</si>
  <si>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</si>
  <si>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</si>
  <si>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</si>
  <si>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</si>
  <si>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</si>
  <si>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</si>
  <si>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</si>
  <si>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</si>
  <si>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</si>
  <si>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</si>
  <si>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</si>
  <si>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</si>
  <si>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</si>
  <si>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</si>
  <si>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</si>
  <si>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</si>
  <si>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</si>
  <si>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</si>
  <si>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</si>
  <si>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</si>
  <si>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</si>
  <si>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</si>
  <si>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</si>
  <si>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</si>
  <si>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</si>
  <si>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</si>
  <si>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</si>
  <si>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</si>
  <si>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</si>
  <si>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</si>
  <si>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</si>
  <si>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</si>
  <si>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</si>
  <si>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</si>
  <si>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</si>
  <si>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</si>
  <si>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</si>
  <si>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</si>
  <si>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</si>
  <si>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</si>
  <si>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</si>
  <si>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</si>
  <si>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</si>
  <si>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</si>
  <si>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</si>
  <si>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</si>
  <si>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</si>
  <si>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</si>
  <si>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</si>
  <si>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</si>
  <si>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</si>
  <si>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</si>
  <si>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</si>
  <si>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</si>
  <si>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</si>
  <si>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</si>
  <si>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</si>
  <si>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</si>
  <si>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</si>
  <si>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</si>
  <si>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</si>
  <si>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</si>
  <si>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</si>
  <si>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</si>
  <si>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</si>
  <si>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</si>
  <si>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</si>
  <si>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</si>
  <si>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</si>
  <si>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</si>
  <si>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</si>
  <si>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</si>
  <si>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</si>
  <si>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</si>
  <si>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</si>
  <si>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</si>
  <si>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</si>
  <si>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</si>
  <si>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</si>
  <si>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</si>
  <si>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</si>
  <si>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</si>
  <si>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</si>
  <si>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</si>
  <si>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</si>
  <si>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</si>
  <si>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</si>
  <si>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</si>
  <si>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</si>
  <si>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</si>
  <si>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</si>
  <si>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</si>
  <si>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</si>
  <si>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</si>
  <si>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</si>
  <si>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</si>
  <si>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</si>
  <si>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</si>
  <si>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</si>
  <si>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</si>
  <si>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</si>
  <si>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</si>
  <si>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</si>
  <si>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</si>
  <si>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</si>
  <si>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</si>
  <si>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</si>
  <si>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</si>
  <si>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</si>
  <si>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</si>
  <si>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</si>
  <si>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</si>
  <si>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</si>
  <si>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</si>
  <si>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</si>
  <si>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</si>
  <si>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</si>
  <si>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</si>
  <si>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</si>
  <si>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</si>
  <si>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</si>
  <si>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</si>
  <si>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</si>
  <si>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</si>
  <si>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</si>
  <si>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</si>
  <si>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</si>
  <si>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</si>
  <si>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</si>
  <si>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</si>
  <si>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</si>
  <si>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</si>
  <si>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</si>
  <si>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</si>
  <si>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</si>
  <si>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</si>
  <si>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</si>
  <si>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</si>
  <si>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</si>
  <si>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</si>
  <si>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</si>
  <si>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</si>
  <si>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</si>
  <si>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</si>
  <si>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</si>
  <si>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</si>
  <si>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</si>
  <si>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</si>
  <si>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</si>
  <si>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</si>
  <si>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</si>
  <si>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</si>
  <si>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</si>
  <si>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</si>
  <si>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</si>
  <si>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</si>
  <si>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</si>
  <si>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</si>
  <si>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</si>
  <si>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</si>
  <si>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</si>
  <si>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</si>
  <si>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</si>
  <si>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</si>
  <si>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</si>
  <si>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</si>
  <si>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</si>
  <si>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</si>
  <si>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</si>
  <si>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</si>
  <si>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</si>
  <si>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</si>
  <si>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</si>
  <si>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</si>
  <si>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</si>
  <si>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</si>
  <si>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</si>
  <si>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</si>
  <si>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</si>
  <si>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</si>
  <si>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</si>
  <si>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</si>
  <si>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</si>
  <si>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</si>
  <si>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</si>
  <si>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</si>
  <si>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</si>
  <si>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</si>
  <si>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</si>
  <si>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</si>
  <si>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</si>
  <si>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</si>
  <si>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</si>
  <si>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</si>
  <si>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</si>
  <si>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</si>
  <si>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</si>
  <si>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</si>
  <si>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</si>
  <si>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</si>
  <si>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</si>
  <si>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</si>
  <si>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</si>
  <si>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</si>
  <si>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</si>
  <si>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</si>
  <si>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</si>
  <si>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</si>
  <si>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</si>
  <si>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</si>
  <si>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</si>
  <si>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</si>
  <si>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</si>
  <si>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</si>
  <si>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</si>
  <si>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</si>
  <si>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</si>
  <si>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</si>
  <si>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</si>
  <si>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</si>
  <si>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</si>
  <si>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</si>
  <si>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</si>
  <si>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</si>
  <si>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</si>
  <si>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</si>
  <si>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</si>
  <si>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</si>
  <si>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</si>
  <si>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</si>
  <si>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</si>
  <si>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</si>
  <si>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</si>
  <si>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</si>
  <si>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</si>
  <si>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</si>
  <si>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</si>
  <si>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</si>
  <si>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</si>
  <si>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</si>
  <si>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</si>
  <si>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</si>
  <si>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</si>
  <si>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</si>
  <si>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</si>
  <si>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</si>
  <si>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</si>
  <si>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</si>
  <si>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</si>
  <si>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</si>
  <si>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</si>
  <si>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</si>
  <si>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</si>
  <si>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</si>
  <si>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</si>
  <si>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</si>
  <si>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</si>
  <si>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</si>
  <si>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</si>
  <si>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</si>
  <si>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</si>
  <si>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</si>
  <si>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</si>
  <si>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</si>
  <si>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</si>
  <si>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</si>
  <si>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</si>
  <si>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</si>
  <si>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</si>
  <si>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</si>
  <si>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</si>
  <si>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</si>
  <si>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</si>
  <si>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</si>
  <si>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</si>
  <si>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</si>
  <si>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</si>
  <si>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</si>
  <si>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</si>
  <si>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</si>
  <si>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</si>
  <si>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</si>
  <si>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</si>
  <si>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</si>
  <si>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</si>
  <si>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</si>
  <si>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</si>
  <si>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</si>
  <si>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</si>
  <si>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</si>
  <si>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</si>
  <si>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</si>
  <si>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</si>
  <si>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</si>
  <si>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</si>
  <si>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</si>
  <si>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</si>
  <si>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</si>
  <si>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</si>
  <si>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</si>
  <si>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</si>
  <si>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</si>
  <si>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</si>
  <si>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</si>
  <si>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</si>
  <si>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</si>
  <si>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</si>
  <si>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</si>
  <si>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</si>
  <si>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</si>
  <si>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</si>
  <si>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</si>
  <si>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</si>
  <si>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</si>
  <si>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</si>
  <si>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</si>
  <si>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</si>
  <si>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</si>
  <si>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</si>
  <si>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</si>
  <si>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</si>
  <si>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</si>
  <si>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</si>
  <si>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</si>
  <si>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</si>
  <si>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</si>
  <si>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</si>
  <si>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</si>
  <si>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</si>
  <si>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</si>
  <si>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</si>
  <si>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</si>
  <si>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</si>
  <si>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</si>
  <si>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</si>
  <si>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</si>
  <si>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</si>
  <si>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</si>
  <si>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</si>
  <si>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</si>
  <si>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</si>
  <si>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</si>
  <si>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</si>
  <si>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</si>
  <si>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</si>
  <si>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</si>
  <si>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</si>
  <si>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</si>
  <si>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</si>
  <si>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</si>
  <si>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</si>
  <si>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</si>
  <si>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</si>
  <si>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</si>
  <si>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</si>
  <si>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</si>
  <si>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</si>
  <si>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</si>
  <si>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</si>
  <si>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</si>
  <si>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</si>
  <si>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</si>
  <si>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</si>
  <si>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</si>
  <si>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</si>
  <si>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</si>
  <si>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</si>
  <si>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</si>
  <si>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</si>
  <si>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</si>
  <si>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</si>
  <si>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</si>
  <si>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</si>
  <si>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</si>
  <si>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</si>
  <si>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</si>
  <si>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</si>
  <si>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</si>
  <si>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</si>
  <si>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</si>
  <si>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</si>
  <si>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</si>
  <si>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</si>
  <si>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</si>
  <si>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</si>
  <si>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</si>
  <si>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</si>
  <si>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</si>
  <si>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</si>
  <si>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</si>
  <si>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</si>
  <si>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</si>
  <si>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</si>
  <si>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</si>
  <si>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</si>
  <si>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</si>
  <si>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</si>
  <si>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</si>
  <si>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</si>
  <si>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</si>
  <si>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</si>
  <si>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</si>
  <si>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</si>
  <si>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</si>
  <si>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</si>
  <si>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</si>
  <si>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</si>
  <si>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</si>
  <si>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</si>
  <si>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</si>
  <si>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</si>
  <si>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</si>
  <si>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</si>
  <si>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</si>
  <si>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</si>
  <si>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</si>
  <si>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</si>
  <si>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</si>
  <si>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</si>
  <si>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</si>
  <si>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</si>
  <si>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</si>
  <si>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</si>
  <si>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</si>
  <si>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</si>
  <si>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</si>
  <si>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</si>
  <si>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</si>
  <si>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</si>
  <si>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</si>
  <si>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</si>
  <si>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</si>
  <si>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</si>
  <si>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</si>
  <si>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</si>
  <si>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</si>
  <si>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</si>
  <si>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</si>
  <si>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</si>
  <si>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</si>
  <si>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</si>
  <si>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</si>
  <si>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</si>
  <si>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</si>
  <si>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</si>
  <si>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</si>
  <si>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</si>
  <si>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</si>
  <si>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</si>
  <si>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</si>
  <si>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</si>
  <si>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</si>
  <si>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</si>
  <si>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</si>
  <si>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</si>
  <si>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</si>
  <si>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</si>
  <si>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</si>
  <si>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</si>
  <si>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</si>
  <si>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</si>
  <si>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</si>
  <si>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</si>
  <si>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</si>
  <si>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</si>
  <si>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</si>
  <si>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</si>
  <si>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</si>
  <si>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</si>
  <si>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</si>
  <si>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</si>
  <si>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</si>
  <si>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</si>
  <si>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</si>
  <si>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</si>
  <si>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</si>
  <si>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</si>
  <si>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</si>
  <si>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</si>
  <si>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</si>
  <si>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</si>
  <si>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</si>
  <si>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</si>
  <si>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</si>
  <si>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</si>
  <si>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</si>
  <si>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</si>
  <si>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</si>
  <si>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</si>
  <si>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</si>
  <si>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</si>
  <si>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</si>
  <si>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</si>
  <si>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</si>
  <si>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</si>
  <si>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</si>
  <si>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</si>
  <si>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</si>
  <si>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</si>
  <si>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</si>
  <si>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</si>
  <si>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</si>
  <si>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</si>
  <si>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</si>
  <si>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</si>
  <si>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</si>
  <si>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</si>
  <si>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</si>
  <si>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</si>
  <si>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</si>
  <si>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</si>
  <si>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</si>
  <si>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</si>
  <si>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</si>
  <si>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</si>
  <si>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</si>
  <si>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</si>
  <si>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</si>
  <si>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</si>
  <si>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</si>
  <si>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</si>
  <si>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</si>
  <si>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</si>
  <si>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</si>
  <si>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</si>
  <si>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</si>
  <si>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</si>
  <si>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</si>
  <si>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</si>
  <si>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</si>
  <si>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</si>
  <si>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</si>
  <si>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</si>
  <si>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</si>
  <si>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</si>
  <si>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</si>
  <si>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</si>
  <si>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</si>
  <si>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</si>
  <si>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</si>
  <si>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</si>
  <si>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</si>
  <si>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</si>
  <si>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</si>
  <si>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</si>
  <si>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</si>
  <si>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</si>
  <si>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</si>
  <si>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</si>
  <si>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</si>
  <si>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</si>
  <si>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</si>
  <si>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</si>
  <si>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</si>
  <si>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</si>
  <si>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</si>
  <si>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</si>
  <si>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</si>
  <si>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</si>
  <si>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</si>
  <si>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</si>
  <si>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</si>
  <si>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</si>
  <si>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</si>
  <si>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</si>
  <si>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</si>
  <si>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</si>
  <si>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</si>
  <si>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</si>
  <si>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</si>
  <si>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</si>
  <si>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</si>
  <si>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</si>
  <si>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</si>
  <si>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</si>
  <si>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</si>
  <si>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</si>
  <si>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</si>
  <si>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</si>
  <si>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</si>
  <si>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</si>
  <si>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</si>
  <si>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</si>
  <si>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</si>
  <si>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</si>
  <si>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</si>
  <si>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</si>
  <si>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</si>
  <si>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</si>
  <si>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</si>
  <si>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</si>
  <si>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</si>
  <si>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</si>
  <si>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</si>
  <si>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</si>
  <si>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</si>
  <si>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</si>
  <si>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</si>
  <si>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</si>
  <si>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</si>
  <si>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</si>
  <si>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</si>
  <si>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</si>
  <si>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</si>
  <si>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</si>
  <si>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</si>
  <si>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</si>
  <si>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</si>
  <si>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</si>
  <si>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</si>
  <si>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</si>
  <si>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</si>
  <si>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</si>
  <si>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</si>
  <si>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</si>
  <si>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</si>
  <si>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</si>
  <si>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</si>
  <si>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</si>
  <si>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</si>
  <si>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</si>
  <si>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</si>
  <si>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</si>
  <si>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</si>
  <si>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</si>
  <si>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</si>
  <si>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</si>
  <si>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</si>
  <si>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</si>
  <si>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</si>
  <si>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</si>
  <si>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</si>
  <si>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</si>
  <si>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</si>
  <si>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</si>
  <si>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</si>
  <si>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</si>
  <si>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</si>
  <si>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</si>
  <si>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</si>
  <si>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</si>
  <si>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</si>
  <si>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</si>
  <si>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</si>
  <si>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</si>
  <si>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</si>
  <si>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</si>
  <si>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</si>
  <si>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</si>
  <si>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</si>
  <si>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</si>
  <si>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</si>
  <si>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</si>
  <si>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</si>
  <si>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</si>
  <si>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</si>
  <si>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</si>
  <si>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</si>
  <si>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</si>
  <si>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</si>
  <si>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</si>
  <si>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</si>
  <si>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</si>
  <si>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</si>
  <si>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</si>
  <si>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</si>
  <si>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</si>
  <si>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</si>
  <si>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</si>
  <si>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</si>
  <si>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</si>
  <si>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</si>
  <si>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</si>
  <si>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</si>
  <si>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</si>
  <si>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</si>
  <si>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</si>
  <si>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</si>
  <si>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</si>
  <si>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</si>
  <si>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</si>
  <si>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</si>
  <si>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</si>
  <si>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</si>
  <si>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</si>
  <si>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</si>
  <si>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</si>
  <si>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</si>
  <si>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</si>
  <si>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</si>
  <si>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</si>
  <si>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</si>
  <si>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</si>
  <si>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</si>
  <si>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</si>
  <si>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</si>
  <si>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</si>
  <si>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</si>
  <si>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</si>
  <si>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</si>
  <si>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</si>
  <si>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</si>
  <si>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</si>
  <si>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</si>
  <si>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</si>
  <si>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</si>
  <si>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</si>
  <si>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</si>
  <si>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</si>
  <si>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</si>
  <si>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</si>
  <si>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</si>
  <si>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</si>
  <si>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</si>
  <si>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</si>
  <si>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</si>
  <si>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</si>
  <si>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</si>
  <si>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</si>
  <si>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</si>
  <si>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</si>
  <si>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</si>
  <si>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</si>
  <si>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</si>
  <si>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</si>
  <si>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</si>
  <si>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</si>
  <si>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</si>
  <si>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</si>
  <si>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</si>
  <si>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</si>
  <si>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</si>
  <si>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</si>
  <si>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</si>
  <si>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</si>
  <si>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</si>
  <si>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</si>
  <si>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</si>
  <si>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</si>
  <si>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</si>
  <si>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</si>
  <si>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</si>
  <si>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</si>
  <si>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</si>
  <si>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</si>
  <si>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</si>
  <si>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</si>
  <si>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</si>
  <si>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</si>
  <si>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</si>
  <si>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</si>
  <si>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</si>
  <si>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</si>
  <si>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</si>
  <si>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</si>
  <si>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</si>
  <si>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</si>
  <si>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</si>
  <si>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</si>
  <si>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</si>
  <si>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</si>
  <si>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</si>
  <si>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</si>
  <si>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</si>
  <si>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</si>
  <si>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</si>
  <si>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</si>
  <si>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</si>
  <si>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</si>
  <si>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</si>
  <si>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</si>
  <si>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</si>
  <si>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</si>
  <si>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</si>
  <si>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</si>
  <si>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</si>
  <si>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</si>
  <si>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</si>
  <si>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</si>
  <si>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</si>
  <si>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</si>
  <si>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</si>
  <si>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</si>
  <si>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</si>
  <si>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</si>
  <si>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</si>
  <si>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</si>
  <si>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</si>
  <si>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</si>
  <si>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</si>
  <si>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</si>
  <si>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</si>
  <si>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</si>
  <si>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</si>
  <si>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</si>
  <si>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</si>
  <si>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</si>
  <si>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</si>
  <si>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</si>
  <si>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</si>
  <si>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</si>
  <si>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</si>
  <si>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</si>
  <si>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</si>
  <si>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</si>
  <si>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</si>
  <si>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</si>
  <si>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</si>
  <si>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</si>
  <si>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</si>
  <si>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</si>
  <si>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</si>
  <si>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</si>
  <si>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</si>
  <si>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</si>
  <si>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</si>
  <si>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</si>
  <si>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</si>
  <si>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</si>
  <si>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</si>
  <si>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</si>
  <si>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</si>
  <si>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</si>
  <si>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</si>
  <si>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</si>
  <si>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</si>
  <si>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</si>
  <si>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</si>
  <si>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</si>
  <si>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</si>
  <si>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</si>
  <si>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</si>
  <si>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</si>
  <si>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</si>
  <si>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</si>
  <si>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</si>
  <si>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</si>
  <si>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</si>
  <si>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</si>
  <si>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</si>
  <si>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</si>
  <si>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</si>
  <si>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</si>
  <si>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</si>
  <si>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</si>
  <si>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</si>
  <si>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</si>
  <si>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</si>
  <si>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</si>
  <si>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</si>
  <si>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</si>
  <si>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</si>
  <si>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</si>
  <si>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</si>
  <si>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</si>
  <si>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</si>
  <si>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</si>
  <si>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</si>
  <si>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</si>
  <si>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</si>
  <si>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</si>
  <si>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</si>
  <si>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</si>
  <si>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</si>
  <si>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</si>
  <si>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</si>
  <si>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</si>
  <si>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</si>
  <si>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</si>
  <si>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</si>
  <si>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</si>
  <si>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</si>
  <si>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</si>
  <si>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</si>
  <si>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</si>
  <si>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</si>
  <si>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</si>
  <si>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</si>
  <si>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</si>
  <si>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</si>
  <si>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</si>
  <si>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</si>
  <si>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</si>
  <si>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</si>
  <si>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</si>
  <si>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</si>
  <si>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</si>
  <si>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</si>
  <si>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</si>
  <si>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</si>
  <si>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</si>
  <si>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</si>
  <si>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</si>
  <si>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</si>
  <si>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</si>
  <si>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</si>
  <si>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</si>
  <si>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</si>
  <si>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</si>
  <si>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</si>
  <si>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</si>
  <si>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</si>
  <si>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</si>
  <si>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</si>
  <si>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</si>
  <si>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</si>
  <si>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</si>
  <si>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</si>
  <si>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</si>
  <si>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</si>
  <si>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</si>
  <si>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</si>
  <si>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</si>
  <si>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</si>
  <si>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</si>
  <si>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</si>
  <si>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</si>
  <si>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</si>
  <si>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</si>
  <si>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</si>
  <si>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</si>
  <si>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</si>
  <si>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</si>
  <si>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</si>
  <si>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</si>
  <si>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</si>
  <si>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</si>
  <si>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</si>
  <si>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</si>
  <si>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</si>
  <si>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</si>
  <si>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</si>
  <si>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</si>
  <si>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</si>
  <si>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</si>
  <si>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</si>
  <si>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</si>
  <si>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</si>
  <si>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</si>
  <si>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</si>
  <si>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</si>
  <si>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</si>
  <si>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</si>
  <si>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</si>
  <si>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</si>
  <si>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</si>
  <si>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</si>
  <si>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</si>
  <si>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</si>
  <si>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</si>
  <si>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</si>
  <si>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</si>
  <si>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</si>
  <si>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</si>
  <si>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</si>
  <si>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</si>
  <si>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</si>
  <si>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</si>
  <si>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</si>
  <si>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</si>
  <si>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</si>
  <si>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</si>
  <si>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</si>
  <si>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</si>
  <si>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</si>
  <si>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</si>
  <si>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</si>
  <si>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</si>
  <si>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</si>
  <si>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</si>
  <si>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</si>
  <si>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</si>
  <si>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</si>
  <si>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</si>
  <si>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</si>
  <si>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</si>
  <si>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</si>
  <si>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</si>
  <si>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</si>
  <si>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</si>
  <si>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</si>
  <si>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</si>
  <si>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</si>
  <si>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</si>
  <si>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</si>
  <si>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</si>
  <si>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</si>
  <si>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</si>
  <si>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</si>
  <si>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</si>
  <si>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</si>
  <si>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</si>
  <si>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</si>
  <si>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</si>
  <si>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</si>
  <si>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</si>
  <si>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</si>
  <si>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</si>
  <si>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</si>
  <si>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</si>
  <si>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</si>
  <si>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</si>
  <si>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</si>
  <si>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</si>
  <si>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</si>
  <si>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</si>
  <si>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</si>
  <si>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</si>
  <si>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</si>
  <si>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</si>
  <si>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</si>
  <si>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</si>
  <si>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</si>
  <si>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</si>
  <si>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</si>
  <si>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</si>
  <si>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</si>
  <si>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</si>
  <si>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</si>
  <si>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</si>
  <si>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</si>
  <si>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</si>
  <si>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</si>
  <si>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</si>
  <si>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</si>
  <si>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</si>
  <si>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</si>
  <si>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</si>
  <si>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</si>
  <si>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</si>
  <si>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</si>
  <si>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</si>
  <si>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</si>
  <si>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</si>
  <si>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</si>
  <si>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</si>
  <si>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</si>
  <si>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</si>
  <si>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</si>
  <si>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</si>
  <si>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</si>
  <si>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</si>
  <si>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</si>
  <si>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</si>
  <si>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</si>
  <si>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</si>
  <si>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</si>
  <si>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</si>
  <si>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</si>
  <si>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</si>
  <si>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</si>
  <si>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</si>
  <si>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</si>
  <si>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</si>
  <si>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</si>
  <si>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</si>
  <si>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</si>
  <si>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</si>
  <si>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</si>
  <si>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</si>
  <si>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</si>
  <si>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</si>
  <si>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</si>
  <si>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</si>
  <si>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</si>
  <si>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</si>
  <si>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</si>
  <si>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</si>
  <si>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</si>
  <si>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</si>
  <si>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</si>
  <si>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</si>
  <si>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</si>
  <si>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</si>
  <si>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</si>
  <si>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</si>
  <si>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</si>
  <si>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</si>
  <si>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</si>
  <si>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</si>
  <si>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</si>
  <si>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</si>
  <si>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</si>
  <si>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</si>
  <si>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</si>
  <si>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</si>
  <si>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</si>
  <si>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</si>
  <si>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</si>
  <si>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</si>
  <si>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</si>
  <si>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</si>
  <si>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</si>
  <si>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</si>
  <si>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</si>
  <si>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</si>
  <si>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</si>
  <si>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</si>
  <si>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</si>
  <si>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</si>
  <si>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</si>
  <si>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</si>
  <si>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</si>
  <si>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</si>
  <si>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</si>
  <si>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</si>
  <si>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</si>
  <si>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</si>
  <si>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</si>
  <si>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</si>
  <si>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</si>
  <si>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</si>
  <si>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</si>
  <si>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</si>
  <si>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</si>
  <si>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</si>
  <si>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</si>
  <si>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</si>
  <si>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</si>
  <si>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</si>
  <si>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</si>
  <si>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</si>
  <si>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</si>
  <si>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</si>
  <si>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</si>
  <si>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</si>
  <si>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</si>
  <si>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</si>
  <si>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</si>
  <si>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</si>
  <si>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</si>
  <si>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</si>
  <si>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</si>
  <si>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</si>
  <si>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</si>
  <si>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</si>
  <si>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</si>
  <si>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</si>
  <si>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</si>
  <si>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</si>
  <si>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</si>
  <si>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</si>
  <si>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</si>
  <si>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</si>
  <si>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</si>
  <si>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</si>
  <si>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</si>
  <si>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</si>
  <si>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</si>
  <si>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</si>
  <si>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</si>
  <si>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</si>
  <si>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</si>
  <si>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</si>
  <si>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</si>
  <si>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</si>
  <si>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</si>
  <si>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</si>
  <si>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</si>
  <si>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</si>
  <si>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</si>
  <si>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</si>
  <si>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</si>
  <si>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</si>
  <si>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</si>
  <si>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</si>
  <si>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</si>
  <si>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</si>
  <si>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</si>
  <si>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</si>
  <si>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</si>
  <si>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</si>
  <si>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</si>
  <si>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</si>
  <si>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</si>
  <si>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</si>
  <si>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</si>
  <si>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</si>
  <si>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</si>
  <si>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</si>
  <si>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</si>
  <si>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</si>
  <si>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</si>
  <si>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</si>
  <si>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</si>
  <si>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</si>
  <si>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</si>
  <si>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</si>
  <si>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</si>
  <si>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</si>
  <si>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</si>
  <si>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</si>
  <si>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</si>
  <si>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</si>
  <si>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</si>
  <si>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</si>
  <si>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</si>
  <si>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</si>
  <si>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</si>
  <si>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</si>
  <si>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</si>
  <si>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</si>
  <si>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</si>
  <si>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</si>
  <si>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</si>
  <si>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</si>
  <si>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</si>
  <si>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</si>
  <si>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</si>
  <si>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</si>
  <si>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</si>
  <si>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</si>
  <si>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</si>
  <si>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</si>
  <si>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</si>
  <si>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</si>
  <si>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</si>
  <si>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</si>
  <si>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</si>
  <si>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</si>
  <si>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</si>
  <si>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</si>
  <si>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</si>
  <si>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</si>
  <si>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</si>
  <si>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</si>
  <si>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</si>
  <si>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</si>
  <si>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</si>
  <si>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</si>
  <si>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</si>
  <si>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</si>
  <si>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</si>
  <si>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</si>
  <si>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</si>
  <si>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</si>
  <si>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</si>
  <si>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</si>
  <si>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</si>
  <si>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</si>
  <si>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</si>
  <si>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</si>
  <si>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</si>
  <si>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</si>
  <si>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</si>
  <si>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</si>
  <si>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</si>
  <si>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</si>
  <si>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</si>
  <si>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</si>
  <si>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</si>
  <si>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</si>
  <si>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</si>
  <si>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</si>
  <si>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</si>
  <si>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</si>
  <si>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</si>
  <si>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</si>
  <si>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</si>
  <si>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</si>
  <si>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</si>
  <si>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</si>
  <si>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</si>
  <si>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</si>
  <si>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</si>
  <si>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</si>
  <si>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</si>
  <si>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</si>
  <si>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</si>
  <si>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</si>
  <si>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</si>
  <si>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</si>
  <si>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</si>
  <si>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</si>
  <si>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</si>
  <si>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</si>
  <si>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</si>
  <si>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</si>
  <si>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</si>
  <si>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</si>
  <si>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</si>
  <si>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</si>
  <si>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</si>
  <si>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</si>
  <si>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</si>
  <si>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</si>
  <si>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</si>
  <si>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</si>
  <si>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</si>
  <si>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</si>
  <si>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</si>
  <si>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</si>
  <si>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</si>
  <si>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</si>
  <si>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</si>
  <si>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</si>
  <si>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</si>
  <si>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</si>
  <si>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</si>
  <si>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</si>
  <si>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</si>
  <si>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</si>
  <si>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</si>
  <si>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</si>
  <si>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</si>
  <si>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</si>
  <si>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</si>
  <si>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</si>
  <si>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</si>
  <si>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</si>
  <si>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</si>
  <si>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</si>
  <si>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</si>
  <si>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</si>
  <si>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</si>
  <si>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</si>
  <si>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</si>
  <si>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</si>
  <si>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</si>
  <si>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</si>
  <si>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</si>
  <si>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</si>
  <si>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</si>
  <si>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</si>
  <si>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</si>
  <si>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</si>
  <si>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</si>
  <si>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</si>
  <si>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</si>
  <si>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</si>
  <si>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</si>
  <si>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</si>
  <si>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</si>
  <si>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</si>
  <si>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</si>
  <si>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</si>
  <si>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</si>
  <si>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</si>
  <si>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</si>
  <si>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</si>
  <si>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</si>
  <si>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</si>
  <si>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</si>
  <si>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</si>
  <si>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</si>
  <si>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</si>
  <si>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</si>
  <si>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</si>
  <si>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</si>
  <si>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</si>
  <si>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</si>
  <si>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</si>
  <si>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</si>
  <si>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</si>
  <si>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</si>
  <si>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</si>
  <si>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</si>
  <si>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</si>
  <si>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</si>
  <si>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</si>
  <si>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</si>
  <si>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</si>
  <si>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</si>
  <si>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</si>
  <si>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</si>
  <si>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</si>
  <si>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</si>
  <si>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</si>
  <si>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</si>
  <si>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</si>
  <si>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</si>
  <si>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</si>
  <si>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</si>
  <si>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</si>
  <si>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</si>
  <si>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</si>
  <si>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</si>
  <si>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</si>
  <si>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</si>
  <si>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</si>
  <si>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</si>
  <si>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</si>
  <si>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</si>
  <si>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</si>
  <si>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</si>
  <si>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</si>
  <si>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</si>
  <si>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</si>
  <si>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</si>
  <si>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</si>
  <si>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</si>
  <si>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</si>
  <si>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</si>
  <si>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</si>
  <si>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</si>
  <si>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</si>
  <si>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</si>
  <si>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</si>
  <si>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</si>
  <si>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</si>
  <si>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</si>
  <si>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</si>
  <si>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</si>
  <si>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</si>
  <si>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</si>
  <si>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</si>
  <si>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</si>
  <si>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</si>
  <si>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</si>
  <si>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</si>
  <si>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</si>
  <si>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</si>
  <si>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</si>
  <si>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</si>
  <si>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</si>
  <si>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</si>
  <si>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</si>
  <si>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</si>
  <si>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</si>
  <si>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</si>
  <si>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</si>
  <si>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</si>
  <si>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</si>
  <si>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</si>
  <si>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</si>
  <si>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</si>
  <si>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</si>
  <si>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</si>
  <si>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</si>
  <si>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</si>
  <si>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</si>
  <si>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</si>
  <si>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</si>
  <si>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</si>
  <si>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</si>
  <si>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</si>
  <si>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</si>
  <si>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</si>
  <si>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</si>
  <si>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</si>
  <si>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</si>
  <si>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</si>
  <si>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</si>
  <si>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</si>
  <si>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</si>
  <si>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</si>
  <si>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</si>
  <si>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</si>
  <si>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</si>
  <si>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</si>
  <si>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</si>
  <si>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</si>
  <si>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</si>
  <si>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</si>
  <si>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</si>
  <si>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</si>
  <si>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</si>
  <si>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</si>
  <si>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</si>
  <si>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</si>
  <si>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</si>
  <si>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</si>
  <si>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</si>
  <si>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</si>
  <si>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</si>
  <si>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</si>
  <si>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</si>
  <si>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</si>
  <si>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</si>
  <si>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</si>
  <si>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</si>
  <si>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</si>
  <si>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</si>
  <si>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</si>
  <si>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</si>
  <si>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</si>
  <si>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</si>
  <si>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</si>
  <si>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</si>
  <si>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</si>
  <si>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</si>
  <si>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</si>
  <si>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</si>
  <si>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</si>
  <si>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</si>
  <si>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</si>
  <si>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</si>
  <si>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</si>
  <si>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</si>
  <si>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</si>
  <si>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</si>
  <si>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</si>
  <si>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</si>
  <si>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</si>
  <si>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</si>
  <si>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</si>
  <si>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</si>
  <si>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</si>
  <si>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</si>
  <si>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</si>
  <si>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</si>
  <si>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</si>
  <si>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</si>
  <si>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</si>
  <si>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</si>
  <si>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</si>
  <si>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</si>
  <si>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</si>
  <si>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</si>
  <si>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</si>
  <si>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</si>
  <si>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</si>
  <si>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</si>
  <si>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</si>
  <si>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</si>
  <si>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</si>
  <si>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</si>
  <si>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</si>
  <si>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</si>
  <si>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</si>
  <si>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</si>
  <si>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</si>
  <si>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</si>
  <si>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</si>
  <si>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</si>
  <si>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</si>
  <si>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</si>
  <si>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</si>
  <si>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</si>
  <si>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</si>
  <si>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</si>
  <si>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</si>
  <si>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</si>
  <si>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</si>
  <si>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</si>
  <si>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</si>
  <si>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</si>
  <si>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</si>
  <si>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</si>
  <si>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</si>
  <si>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</si>
  <si>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</si>
  <si>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</si>
  <si>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</si>
  <si>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</si>
  <si>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</si>
  <si>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</si>
  <si>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</si>
  <si>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</si>
  <si>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</si>
  <si>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</si>
  <si>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</si>
  <si>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</si>
  <si>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</si>
  <si>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</si>
  <si>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</si>
  <si>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</si>
  <si>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</si>
  <si>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</si>
  <si>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</si>
  <si>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</si>
  <si>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</si>
  <si>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</si>
  <si>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</si>
  <si>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</si>
  <si>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</si>
  <si>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</si>
  <si>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</si>
  <si>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</si>
  <si>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</si>
  <si>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</si>
  <si>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</si>
  <si>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</si>
  <si>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</si>
  <si>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</si>
  <si>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</si>
  <si>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</si>
  <si>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</si>
  <si>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</si>
  <si>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</si>
  <si>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</si>
  <si>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</si>
  <si>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</si>
  <si>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</si>
  <si>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</si>
  <si>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</si>
  <si>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</si>
  <si>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</si>
  <si>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</si>
  <si>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</si>
  <si>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</si>
  <si>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</si>
  <si>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</si>
  <si>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</si>
  <si>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</si>
  <si>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</si>
  <si>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</si>
  <si>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</si>
  <si>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</si>
  <si>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</si>
  <si>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</si>
  <si>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</si>
  <si>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</si>
  <si>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</si>
  <si>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</si>
  <si>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</si>
  <si>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</si>
  <si>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</si>
  <si>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</si>
  <si>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</si>
  <si>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</si>
  <si>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</si>
  <si>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</si>
  <si>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</si>
  <si>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</si>
  <si>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</si>
  <si>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</si>
  <si>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</si>
  <si>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</si>
  <si>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</si>
  <si>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</si>
  <si>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</si>
  <si>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</si>
  <si>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</si>
  <si>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</si>
  <si>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</si>
  <si>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</si>
  <si>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</si>
  <si>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</si>
  <si>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</si>
  <si>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</si>
  <si>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</si>
  <si>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</si>
  <si>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</si>
  <si>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</si>
  <si>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</si>
  <si>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</si>
  <si>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</si>
  <si>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</si>
  <si>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</si>
  <si>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</si>
  <si>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</si>
  <si>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</si>
  <si>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</si>
  <si>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</si>
  <si>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</si>
  <si>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</si>
  <si>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</si>
  <si>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</si>
  <si>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</si>
  <si>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</si>
  <si>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</si>
  <si>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</si>
  <si>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</si>
  <si>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</si>
  <si>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</si>
  <si>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</si>
  <si>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</si>
  <si>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</si>
  <si>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</si>
  <si>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</si>
  <si>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</si>
  <si>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</si>
  <si>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</si>
  <si>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</si>
  <si>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</si>
  <si>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</si>
  <si>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</si>
  <si>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</si>
  <si>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</si>
  <si>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</si>
  <si>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</si>
  <si>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</si>
  <si>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</si>
  <si>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</si>
  <si>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</si>
  <si>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</si>
  <si>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</si>
  <si>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</si>
  <si>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</si>
  <si>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</si>
  <si>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</si>
  <si>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</si>
  <si>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</si>
  <si>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</si>
  <si>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</si>
  <si>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</si>
  <si>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</si>
  <si>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</si>
  <si>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</si>
  <si>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</si>
  <si>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</si>
  <si>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</si>
  <si>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</si>
  <si>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</si>
  <si>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</si>
  <si>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</si>
  <si>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</si>
  <si>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</si>
  <si>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</si>
  <si>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</si>
  <si>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</si>
  <si>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</si>
  <si>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</si>
  <si>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</si>
  <si>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</si>
  <si>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</si>
  <si>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</si>
  <si>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</si>
  <si>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</si>
  <si>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</si>
  <si>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</si>
  <si>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</si>
  <si>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</si>
  <si>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</si>
  <si>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</si>
  <si>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</si>
  <si>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</si>
  <si>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</si>
  <si>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</si>
  <si>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</si>
  <si>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</si>
  <si>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</si>
  <si>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</si>
  <si>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</si>
  <si>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</si>
  <si>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</si>
  <si>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</si>
  <si>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</si>
  <si>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</si>
  <si>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</si>
  <si>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</si>
  <si>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</si>
  <si>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</si>
  <si>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</si>
  <si>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</si>
  <si>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</si>
  <si>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</si>
  <si>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</si>
  <si>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</si>
  <si>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</si>
  <si>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</si>
  <si>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</si>
  <si>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</si>
  <si>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</si>
  <si>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</si>
  <si>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</si>
  <si>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</si>
  <si>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</si>
  <si>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</si>
  <si>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</si>
  <si>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</si>
  <si>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</si>
  <si>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</si>
  <si>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</si>
  <si>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</si>
  <si>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</si>
  <si>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</si>
  <si>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</si>
  <si>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</si>
  <si>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</si>
  <si>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</si>
  <si>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</si>
  <si>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</si>
  <si>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</si>
  <si>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</si>
  <si>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</si>
  <si>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</si>
  <si>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</si>
  <si>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</si>
  <si>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</si>
  <si>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</si>
  <si>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</si>
  <si>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</si>
  <si>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</si>
  <si>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</si>
  <si>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</si>
  <si>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</si>
  <si>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</si>
  <si>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</si>
  <si>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</si>
  <si>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</si>
  <si>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</si>
  <si>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</si>
  <si>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</si>
  <si>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</si>
  <si>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</si>
  <si>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</si>
  <si>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</si>
  <si>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</si>
  <si>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</si>
  <si>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</si>
  <si>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</si>
  <si>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</si>
  <si>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</si>
  <si>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</si>
  <si>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</si>
  <si>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</si>
  <si>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</si>
  <si>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</si>
  <si>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</si>
  <si>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</si>
  <si>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</si>
  <si>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</si>
  <si>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</si>
  <si>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</si>
  <si>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</si>
  <si>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</si>
  <si>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</si>
  <si>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</si>
  <si>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</si>
  <si>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</si>
  <si>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</si>
  <si>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</si>
  <si>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</si>
  <si>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</si>
  <si>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</si>
  <si>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</si>
  <si>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</si>
  <si>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</si>
  <si>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</si>
  <si>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</si>
  <si>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</si>
  <si>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</si>
  <si>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</si>
  <si>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</si>
  <si>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</si>
  <si>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</si>
  <si>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</si>
  <si>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</si>
  <si>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</si>
  <si>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</si>
  <si>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</si>
  <si>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</si>
  <si>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</si>
  <si>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</si>
  <si>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</si>
  <si>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</si>
  <si>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</si>
  <si>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</si>
  <si>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</si>
  <si>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</si>
  <si>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</si>
  <si>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</si>
  <si>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</si>
  <si>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</si>
  <si>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</si>
  <si>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</si>
  <si>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</si>
  <si>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</si>
  <si>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</si>
  <si>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</si>
  <si>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</si>
  <si>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</si>
  <si>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</si>
  <si>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</si>
  <si>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</si>
  <si>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</si>
  <si>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</si>
  <si>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</si>
  <si>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</si>
  <si>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</si>
  <si>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</si>
  <si>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</si>
  <si>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</si>
  <si>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</si>
  <si>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</si>
  <si>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</si>
  <si>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</si>
  <si>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</si>
  <si>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</si>
  <si>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</si>
  <si>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</si>
  <si>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</si>
  <si>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</si>
  <si>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</si>
  <si>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</si>
  <si>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</si>
  <si>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</si>
  <si>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</si>
  <si>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</si>
  <si>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</si>
  <si>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</si>
  <si>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</si>
  <si>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</si>
  <si>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</si>
  <si>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</si>
  <si>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</si>
  <si>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</si>
  <si>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</si>
  <si>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</si>
  <si>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</si>
  <si>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</si>
  <si>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</si>
  <si>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</si>
  <si>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</si>
  <si>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</si>
  <si>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</si>
  <si>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</si>
  <si>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</si>
  <si>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</si>
  <si>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</si>
  <si>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</si>
  <si>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</si>
  <si>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</si>
  <si>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</si>
  <si>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</si>
  <si>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</si>
  <si>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</si>
  <si>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</si>
  <si>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</si>
  <si>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</si>
  <si>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</si>
  <si>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</si>
  <si>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</si>
  <si>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</si>
  <si>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</si>
  <si>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</si>
  <si>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</si>
  <si>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</si>
  <si>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</si>
  <si>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</si>
  <si>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</si>
  <si>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</si>
  <si>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</si>
  <si>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</si>
  <si>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</si>
  <si>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</si>
  <si>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</si>
  <si>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</si>
  <si>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</si>
  <si>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</si>
  <si>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</si>
  <si>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</si>
  <si>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</si>
  <si>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</si>
  <si>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</si>
  <si>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</si>
  <si>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</si>
  <si>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</si>
  <si>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</si>
  <si>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</si>
  <si>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</si>
  <si>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</si>
  <si>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</si>
  <si>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</si>
  <si>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</si>
  <si>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</si>
  <si>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</si>
  <si>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</si>
  <si>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</si>
  <si>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</si>
  <si>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</si>
  <si>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</si>
  <si>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</si>
  <si>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</si>
  <si>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</si>
  <si>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</si>
  <si>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</si>
  <si>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</si>
  <si>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</si>
  <si>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</si>
  <si>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</si>
  <si>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</si>
  <si>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</si>
  <si>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</si>
  <si>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</si>
  <si>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</si>
  <si>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</si>
  <si>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</si>
  <si>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</si>
  <si>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</si>
  <si>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</si>
  <si>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</si>
  <si>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</si>
  <si>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</si>
  <si>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</si>
  <si>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</si>
  <si>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</si>
  <si>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</si>
  <si>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</si>
  <si>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</si>
  <si>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</si>
  <si>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</si>
  <si>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</si>
  <si>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</si>
  <si>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</si>
  <si>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</si>
  <si>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</si>
  <si>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</si>
  <si>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</si>
  <si>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</si>
  <si>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</si>
  <si>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</si>
  <si>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</si>
  <si>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</si>
  <si>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</si>
  <si>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</si>
  <si>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</si>
  <si>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</si>
  <si>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</si>
  <si>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</si>
  <si>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</si>
  <si>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</si>
  <si>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</si>
  <si>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</si>
  <si>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</si>
  <si>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</si>
  <si>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</si>
  <si>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</si>
  <si>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</si>
  <si>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</si>
  <si>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</si>
  <si>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</si>
  <si>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</si>
  <si>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</si>
  <si>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</si>
  <si>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</si>
  <si>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</si>
  <si>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</si>
  <si>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</si>
  <si>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</si>
  <si>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</si>
  <si>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</si>
  <si>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</si>
  <si>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</si>
  <si>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</si>
  <si>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</si>
  <si>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</si>
  <si>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</si>
  <si>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</si>
  <si>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</si>
  <si>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</si>
  <si>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</si>
  <si>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</si>
  <si>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</si>
  <si>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</si>
  <si>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</si>
  <si>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</si>
  <si>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</si>
  <si>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</si>
  <si>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</si>
  <si>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</si>
  <si>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</si>
  <si>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</si>
  <si>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</si>
  <si>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</si>
  <si>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</si>
  <si>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</si>
  <si>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</si>
  <si>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</si>
  <si>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</si>
  <si>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</si>
  <si>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</si>
  <si>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</si>
  <si>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</si>
  <si>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</si>
  <si>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</si>
  <si>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</si>
  <si>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</si>
  <si>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</si>
  <si>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</si>
  <si>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</si>
  <si>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</si>
  <si>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</si>
  <si>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</si>
  <si>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</si>
  <si>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</si>
  <si>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</si>
  <si>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</si>
  <si>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</si>
  <si>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</si>
  <si>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</si>
  <si>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</si>
  <si>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</si>
  <si>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</si>
  <si>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</si>
  <si>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</si>
  <si>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</si>
  <si>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</si>
  <si>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</si>
  <si>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</si>
  <si>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</si>
  <si>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</si>
  <si>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</si>
  <si>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</si>
  <si>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</si>
  <si>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</si>
  <si>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</si>
  <si>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</si>
  <si>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</si>
  <si>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</si>
  <si>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</si>
  <si>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</si>
  <si>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</si>
  <si>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</si>
  <si>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</si>
  <si>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</si>
  <si>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</si>
  <si>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</si>
  <si>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</si>
  <si>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</si>
  <si>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</si>
  <si>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</si>
  <si>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</si>
  <si>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</si>
  <si>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</si>
  <si>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</si>
  <si>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</si>
  <si>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</si>
  <si>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</si>
  <si>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</si>
  <si>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</si>
  <si>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</si>
  <si>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</si>
  <si>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</si>
  <si>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</si>
  <si>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</si>
  <si>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</si>
  <si>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</si>
  <si>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</si>
  <si>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</si>
  <si>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</si>
  <si>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</si>
  <si>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</si>
  <si>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</si>
  <si>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</si>
  <si>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</si>
  <si>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</si>
  <si>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</si>
  <si>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</si>
  <si>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</si>
  <si>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</si>
  <si>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</si>
  <si>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</si>
  <si>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</si>
  <si>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</si>
  <si>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</si>
  <si>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</si>
  <si>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</si>
  <si>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</si>
  <si>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</si>
  <si>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</si>
  <si>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</si>
  <si>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</si>
  <si>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</si>
  <si>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</si>
  <si>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</si>
  <si>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</si>
  <si>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</si>
  <si>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</si>
  <si>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</si>
  <si>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</si>
  <si>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</si>
  <si>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</si>
  <si>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</si>
  <si>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</si>
  <si>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</si>
  <si>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</si>
  <si>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</si>
  <si>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</si>
  <si>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</si>
  <si>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</si>
  <si>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</si>
  <si>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</si>
  <si>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</si>
  <si>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</si>
  <si>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</si>
  <si>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</si>
  <si>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</si>
  <si>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</si>
  <si>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</si>
  <si>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</si>
  <si>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</si>
  <si>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</si>
  <si>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</si>
  <si>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</si>
  <si>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</si>
  <si>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</si>
  <si>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</si>
  <si>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</si>
  <si>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</si>
  <si>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</si>
  <si>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</si>
  <si>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</si>
  <si>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</si>
  <si>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</si>
  <si>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</si>
  <si>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</si>
  <si>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</si>
  <si>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</si>
  <si>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</si>
  <si>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</si>
  <si>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</si>
  <si>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</si>
  <si>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</si>
  <si>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</si>
  <si>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</si>
  <si>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</si>
  <si>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</si>
  <si>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</si>
  <si>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</si>
  <si>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</si>
  <si>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</si>
  <si>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</si>
  <si>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</si>
  <si>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</si>
  <si>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</si>
  <si>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</si>
  <si>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</si>
  <si>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</si>
  <si>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</si>
  <si>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</si>
  <si>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</si>
  <si>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</si>
  <si>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</si>
  <si>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</si>
  <si>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</si>
  <si>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</si>
  <si>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</si>
  <si>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</si>
  <si>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</si>
  <si>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</si>
  <si>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</si>
  <si>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</si>
  <si>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</si>
  <si>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</si>
  <si>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</si>
  <si>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</si>
  <si>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</si>
  <si>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</si>
  <si>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</si>
  <si>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</si>
  <si>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</si>
  <si>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</si>
  <si>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</si>
  <si>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</si>
  <si>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</si>
  <si>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</si>
  <si>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</si>
  <si>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</si>
  <si>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</si>
  <si>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</si>
  <si>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</si>
  <si>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</si>
  <si>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</si>
  <si>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</si>
  <si>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</si>
  <si>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</si>
  <si>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</si>
  <si>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</si>
  <si>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</si>
  <si>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</si>
  <si>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</si>
  <si>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</si>
  <si>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</si>
  <si>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</si>
  <si>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</si>
  <si>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</si>
  <si>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</si>
  <si>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</si>
  <si>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</si>
  <si>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</si>
  <si>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</si>
  <si>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</si>
  <si>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</si>
  <si>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</si>
  <si>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</si>
  <si>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</si>
  <si>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</si>
  <si>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</si>
  <si>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</si>
  <si>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</si>
  <si>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</si>
  <si>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</si>
  <si>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</si>
  <si>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</si>
  <si>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</si>
  <si>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</si>
  <si>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</si>
  <si>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</si>
  <si>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</si>
  <si>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</si>
  <si>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</si>
  <si>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</si>
  <si>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</si>
  <si>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</si>
  <si>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</si>
  <si>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</si>
  <si>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</si>
  <si>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</si>
  <si>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</si>
  <si>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</si>
  <si>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</si>
  <si>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</si>
  <si>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</si>
  <si>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</si>
  <si>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</si>
  <si>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</si>
  <si>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</si>
  <si>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</si>
  <si>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</si>
  <si>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</si>
  <si>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</si>
  <si>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</si>
  <si>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</si>
  <si>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</si>
  <si>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</si>
  <si>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</si>
  <si>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</si>
  <si>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</si>
  <si>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</si>
  <si>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</si>
  <si>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</si>
  <si>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</si>
  <si>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</si>
  <si>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</si>
  <si>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</si>
  <si>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</si>
  <si>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</si>
  <si>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</si>
  <si>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</si>
  <si>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</si>
  <si>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</si>
  <si>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</si>
  <si>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</si>
  <si>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</si>
  <si>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</si>
  <si>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</si>
  <si>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</si>
  <si>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</si>
  <si>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</si>
  <si>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</si>
  <si>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</si>
  <si>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</si>
  <si>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</si>
  <si>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</si>
  <si>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</si>
  <si>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</si>
  <si>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</si>
  <si>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</si>
  <si>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</si>
  <si>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</si>
  <si>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</si>
  <si>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</si>
  <si>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</si>
  <si>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</si>
  <si>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</si>
  <si>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</si>
  <si>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</si>
  <si>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</si>
  <si>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</si>
  <si>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</si>
  <si>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</si>
  <si>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</si>
  <si>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</si>
  <si>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</si>
  <si>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</si>
  <si>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</si>
  <si>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</si>
  <si>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</si>
  <si>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</si>
  <si>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</si>
  <si>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</si>
  <si>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</si>
  <si>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</si>
  <si>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</si>
  <si>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</si>
  <si>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</si>
  <si>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</si>
  <si>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</si>
  <si>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</si>
  <si>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</si>
  <si>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</si>
  <si>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</si>
  <si>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</si>
  <si>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</si>
  <si>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</si>
  <si>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</si>
  <si>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</si>
  <si>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</si>
  <si>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</si>
  <si>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</si>
  <si>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</si>
  <si>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</si>
  <si>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</si>
  <si>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</si>
  <si>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</si>
  <si>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</si>
  <si>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</si>
  <si>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</si>
  <si>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</si>
  <si>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</si>
  <si>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</si>
  <si>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</si>
  <si>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</si>
  <si>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</si>
  <si>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</si>
  <si>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</si>
  <si>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</si>
  <si>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</si>
  <si>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</si>
  <si>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</si>
  <si>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</si>
  <si>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</si>
  <si>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</si>
  <si>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</si>
  <si>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</si>
  <si>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</si>
  <si>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</si>
  <si>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</si>
  <si>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</si>
  <si>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</si>
  <si>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</si>
  <si>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</si>
  <si>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</si>
  <si>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</si>
  <si>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</si>
  <si>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</si>
  <si>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</si>
  <si>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</si>
  <si>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</si>
  <si>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</si>
  <si>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</si>
  <si>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</si>
  <si>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</si>
  <si>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</si>
  <si>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</si>
  <si>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</si>
  <si>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</si>
  <si>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</si>
  <si>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</si>
  <si>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</si>
  <si>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</si>
  <si>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</si>
  <si>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</si>
  <si>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</si>
  <si>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</si>
  <si>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</si>
  <si>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</si>
  <si>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</si>
  <si>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</si>
  <si>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</si>
  <si>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</si>
  <si>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</si>
  <si>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</si>
  <si>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</si>
  <si>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</si>
  <si>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</si>
  <si>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</si>
  <si>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</si>
  <si>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</si>
  <si>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</si>
  <si>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</si>
  <si>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</si>
  <si>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</si>
  <si>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</si>
  <si>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</si>
  <si>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</si>
  <si>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</si>
  <si>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</si>
  <si>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</si>
  <si>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</si>
  <si>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</si>
  <si>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</si>
  <si>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</si>
  <si>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</si>
  <si>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</si>
  <si>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</si>
  <si>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</si>
  <si>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</si>
  <si>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</si>
  <si>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</si>
  <si>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</si>
  <si>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</si>
  <si>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</si>
  <si>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</si>
  <si>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</si>
  <si>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</si>
  <si>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</si>
  <si>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</si>
  <si>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</si>
  <si>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</si>
  <si>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</si>
  <si>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</si>
  <si>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</si>
  <si>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</si>
  <si>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</si>
  <si>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</si>
  <si>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</si>
  <si>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</si>
  <si>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</si>
  <si>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</si>
  <si>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</si>
  <si>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</si>
  <si>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</si>
  <si>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</si>
  <si>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</si>
  <si>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</si>
  <si>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</si>
  <si>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</si>
  <si>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</si>
  <si>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</si>
  <si>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</si>
  <si>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</si>
  <si>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</si>
  <si>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</si>
  <si>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</si>
  <si>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</si>
  <si>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</si>
  <si>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</si>
  <si>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</si>
  <si>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</si>
  <si>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</si>
  <si>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</si>
  <si>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</si>
  <si>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</si>
  <si>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</si>
  <si>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</si>
  <si>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</si>
  <si>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</si>
  <si>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</si>
  <si>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</si>
  <si>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</si>
  <si>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</si>
  <si>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</si>
  <si>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</si>
  <si>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</si>
  <si>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</si>
  <si>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</si>
  <si>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</si>
  <si>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</si>
  <si>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</si>
  <si>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</si>
  <si>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</si>
  <si>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</si>
  <si>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</si>
  <si>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</si>
  <si>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</si>
  <si>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</si>
  <si>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</si>
  <si>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</si>
  <si>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</si>
  <si>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</si>
  <si>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</si>
  <si>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</si>
  <si>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</si>
  <si>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</si>
  <si>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</si>
  <si>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</si>
  <si>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</si>
  <si>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</si>
  <si>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</si>
  <si>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</si>
  <si>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</si>
  <si>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</si>
  <si>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</si>
  <si>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</si>
  <si>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</si>
  <si>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</si>
  <si>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</si>
  <si>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</si>
  <si>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</si>
  <si>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</si>
  <si>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</si>
  <si>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</si>
  <si>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</si>
  <si>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</si>
  <si>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</si>
  <si>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</si>
  <si>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</si>
  <si>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</si>
  <si>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</si>
  <si>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</si>
  <si>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</si>
  <si>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</si>
  <si>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</si>
  <si>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</si>
  <si>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</si>
  <si>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</si>
  <si>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</si>
  <si>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</si>
  <si>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</si>
  <si>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</si>
  <si>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</si>
  <si>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</si>
  <si>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</si>
  <si>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</si>
  <si>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</si>
  <si>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</si>
  <si>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</si>
  <si>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</si>
  <si>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</si>
  <si>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</si>
  <si>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</si>
  <si>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</si>
  <si>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</si>
  <si>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</si>
  <si>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</si>
  <si>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</si>
  <si>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</si>
  <si>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</si>
  <si>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</si>
  <si>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</si>
  <si>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</si>
  <si>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</si>
  <si>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</si>
  <si>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</si>
  <si>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</si>
  <si>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</si>
  <si>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</si>
  <si>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</si>
  <si>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</si>
  <si>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</si>
  <si>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</si>
  <si>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</si>
  <si>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</si>
  <si>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</si>
  <si>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</si>
  <si>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</si>
  <si>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</si>
  <si>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</si>
  <si>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</si>
  <si>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</si>
  <si>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</si>
  <si>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</si>
  <si>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</si>
  <si>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</si>
  <si>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</si>
  <si>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</si>
  <si>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</si>
  <si>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</si>
  <si>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</si>
  <si>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</si>
  <si>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</si>
  <si>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</si>
  <si>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</si>
  <si>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</si>
  <si>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</si>
  <si>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</si>
  <si>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</si>
  <si>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</si>
  <si>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</si>
  <si>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</si>
  <si>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</si>
  <si>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</si>
  <si>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</si>
  <si>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</si>
  <si>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</si>
  <si>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</si>
  <si>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</si>
  <si>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</si>
  <si>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</si>
  <si>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</si>
  <si>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</si>
  <si>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</si>
  <si>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</si>
  <si>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</si>
  <si>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</si>
  <si>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</si>
  <si>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</si>
  <si>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</si>
  <si>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</si>
  <si>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</si>
  <si>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</si>
  <si>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</si>
  <si>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</si>
  <si>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</si>
  <si>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</si>
  <si>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</si>
  <si>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</si>
  <si>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</si>
  <si>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</si>
  <si>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</si>
  <si>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</si>
  <si>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</si>
  <si>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</si>
  <si>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</si>
  <si>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</si>
  <si>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</si>
  <si>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</si>
  <si>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</si>
  <si>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</si>
  <si>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</si>
  <si>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</si>
  <si>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</si>
  <si>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</si>
  <si>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</si>
  <si>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</si>
  <si>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</si>
  <si>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</si>
  <si>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</si>
  <si>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</si>
  <si>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</si>
  <si>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</si>
  <si>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</si>
  <si>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</si>
  <si>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</si>
  <si>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</si>
  <si>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</si>
  <si>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</si>
  <si>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</si>
  <si>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</si>
  <si>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</si>
  <si>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</si>
  <si>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</si>
  <si>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</si>
  <si>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</si>
  <si>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</si>
  <si>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</si>
  <si>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</si>
  <si>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</si>
  <si>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</si>
  <si>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</si>
  <si>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</si>
  <si>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</si>
  <si>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</si>
  <si>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</si>
  <si>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</si>
  <si>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</si>
  <si>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</si>
  <si>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</si>
  <si>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</si>
  <si>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</si>
  <si>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</si>
  <si>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</si>
  <si>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</si>
  <si>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</si>
  <si>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</si>
  <si>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</si>
  <si>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</si>
  <si>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</si>
  <si>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</si>
  <si>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</si>
  <si>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</si>
  <si>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</si>
  <si>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</si>
  <si>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</si>
  <si>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</si>
  <si>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</si>
  <si>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</si>
  <si>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</si>
  <si>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</si>
  <si>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</si>
  <si>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</si>
  <si>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</si>
  <si>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</si>
  <si>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</si>
  <si>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</si>
  <si>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</si>
  <si>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</si>
  <si>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</si>
  <si>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</si>
  <si>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</si>
  <si>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</si>
  <si>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</si>
  <si>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</si>
  <si>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</si>
  <si>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</si>
  <si>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</si>
  <si>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</si>
  <si>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</si>
  <si>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</si>
  <si>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</si>
  <si>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</si>
  <si>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</si>
  <si>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</si>
  <si>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</si>
  <si>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</si>
  <si>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</si>
  <si>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</si>
  <si>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</si>
  <si>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</si>
  <si>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</si>
  <si>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</si>
  <si>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</si>
  <si>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</si>
  <si>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</si>
  <si>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</si>
  <si>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</si>
  <si>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</si>
  <si>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</si>
  <si>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</si>
  <si>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</si>
  <si>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</si>
  <si>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</si>
  <si>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</si>
  <si>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</si>
  <si>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</si>
  <si>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</si>
  <si>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</si>
  <si>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</si>
  <si>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</si>
  <si>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</si>
  <si>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</si>
  <si>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</si>
  <si>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</si>
  <si>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</si>
  <si>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</si>
  <si>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</si>
  <si>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</si>
  <si>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</si>
  <si>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</si>
  <si>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</si>
  <si>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</si>
  <si>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</si>
  <si>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</si>
  <si>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</si>
  <si>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</si>
  <si>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</si>
  <si>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</si>
  <si>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</si>
  <si>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</si>
  <si>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</si>
  <si>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</si>
  <si>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</si>
  <si>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</si>
  <si>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</si>
  <si>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</si>
  <si>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</si>
  <si>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</si>
  <si>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</si>
  <si>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</si>
  <si>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</si>
  <si>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</si>
  <si>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</si>
  <si>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</si>
  <si>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</si>
  <si>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</si>
  <si>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</si>
  <si>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</si>
  <si>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</si>
  <si>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</si>
  <si>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</si>
  <si>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</si>
  <si>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</si>
  <si>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</si>
  <si>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</si>
  <si>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</si>
  <si>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</si>
  <si>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</si>
  <si>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</si>
  <si>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</si>
  <si>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</si>
  <si>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</si>
  <si>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</si>
  <si>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</si>
  <si>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</si>
  <si>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</si>
  <si>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</si>
  <si>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</si>
  <si>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</si>
  <si>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</si>
  <si>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</si>
  <si>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</si>
  <si>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</si>
  <si>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</si>
  <si>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</si>
  <si>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</si>
  <si>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</si>
  <si>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</si>
  <si>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</si>
  <si>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</si>
  <si>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</si>
  <si>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</si>
  <si>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</si>
  <si>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</si>
  <si>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</si>
  <si>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</si>
  <si>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</si>
  <si>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</si>
  <si>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</si>
  <si>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</si>
  <si>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</si>
  <si>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</si>
  <si>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</si>
  <si>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</si>
  <si>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</si>
  <si>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</si>
  <si>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</si>
  <si>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</si>
  <si>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</si>
  <si>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</si>
  <si>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</si>
  <si>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</si>
  <si>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</si>
  <si>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</si>
  <si>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</si>
  <si>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</si>
  <si>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</si>
  <si>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</si>
  <si>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</si>
  <si>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</si>
  <si>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</si>
  <si>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</si>
  <si>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</si>
  <si>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</si>
  <si>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</si>
  <si>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</si>
  <si>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</si>
  <si>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</si>
  <si>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</si>
  <si>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</si>
  <si>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</si>
  <si>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</si>
  <si>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</si>
  <si>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</si>
  <si>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</si>
  <si>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</si>
  <si>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</si>
  <si>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</si>
  <si>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</si>
  <si>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</si>
  <si>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</si>
  <si>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</si>
  <si>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</si>
  <si>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</si>
  <si>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</si>
  <si>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</si>
  <si>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</si>
  <si>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</si>
  <si>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</si>
  <si>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</si>
  <si>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</si>
  <si>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</si>
  <si>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</si>
  <si>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</si>
  <si>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</si>
  <si>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</si>
  <si>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</si>
  <si>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</si>
  <si>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</si>
  <si>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</si>
  <si>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</si>
  <si>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</si>
  <si>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</si>
  <si>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</si>
  <si>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</si>
  <si>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</si>
  <si>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</si>
  <si>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</si>
  <si>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</si>
  <si>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</si>
  <si>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</si>
  <si>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</si>
  <si>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</si>
  <si>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</si>
  <si>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</si>
  <si>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</si>
  <si>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</si>
  <si>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</si>
  <si>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</si>
  <si>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</si>
  <si>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</si>
  <si>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</si>
  <si>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</si>
  <si>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</si>
  <si>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</si>
  <si>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</si>
  <si>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</si>
  <si>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</si>
  <si>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</si>
  <si>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</si>
  <si>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</si>
  <si>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</si>
  <si>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</si>
  <si>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</si>
  <si>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</si>
  <si>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</si>
  <si>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</si>
  <si>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</si>
  <si>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</si>
  <si>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</si>
  <si>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</si>
  <si>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</si>
  <si>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</si>
  <si>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</si>
  <si>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</si>
  <si>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</si>
  <si>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</si>
  <si>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</si>
  <si>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</si>
  <si>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</si>
  <si>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</si>
  <si>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</si>
  <si>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</si>
  <si>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</si>
  <si>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</si>
  <si>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</si>
  <si>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</si>
  <si>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</si>
  <si>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</si>
  <si>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</si>
  <si>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</si>
  <si>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</si>
  <si>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</si>
  <si>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</si>
  <si>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</si>
  <si>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</si>
  <si>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</si>
  <si>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</si>
  <si>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</si>
  <si>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</si>
  <si>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</si>
  <si>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</si>
  <si>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</si>
  <si>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</si>
  <si>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</si>
  <si>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</si>
  <si>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</si>
  <si>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</si>
  <si>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</si>
  <si>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</si>
  <si>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</si>
  <si>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</si>
  <si>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</si>
  <si>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</si>
  <si>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</si>
  <si>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</si>
  <si>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</si>
  <si>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</si>
  <si>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</si>
  <si>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</si>
  <si>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</si>
  <si>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</si>
  <si>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</si>
  <si>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</si>
  <si>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</si>
  <si>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</si>
  <si>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</si>
  <si>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</si>
  <si>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</si>
  <si>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</si>
  <si>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</si>
  <si>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</si>
  <si>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</si>
  <si>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</si>
  <si>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</si>
  <si>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</si>
  <si>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</si>
  <si>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</si>
  <si>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</si>
  <si>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</si>
  <si>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</si>
  <si>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</si>
  <si>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</si>
  <si>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</si>
  <si>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</si>
  <si>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</si>
  <si>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</si>
  <si>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</si>
  <si>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</si>
  <si>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</si>
  <si>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</si>
  <si>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</si>
  <si>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</si>
  <si>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</si>
  <si>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</si>
  <si>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</si>
  <si>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</si>
  <si>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</si>
  <si>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</si>
  <si>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</si>
  <si>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</si>
  <si>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</si>
  <si>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</si>
  <si>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</si>
  <si>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</si>
  <si>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</si>
  <si>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</si>
  <si>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</si>
  <si>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</si>
  <si>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</si>
  <si>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</si>
  <si>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</si>
  <si>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</si>
  <si>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</si>
  <si>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</si>
  <si>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</si>
  <si>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</si>
  <si>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</si>
  <si>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</si>
  <si>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</si>
  <si>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</si>
  <si>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</si>
  <si>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</si>
  <si>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</si>
  <si>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</si>
  <si>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</si>
  <si>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</si>
  <si>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</si>
  <si>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</si>
  <si>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</si>
  <si>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</si>
  <si>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</si>
  <si>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</si>
  <si>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</si>
  <si>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</si>
  <si>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</si>
  <si>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</si>
  <si>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</si>
  <si>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</si>
  <si>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</si>
  <si>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</si>
  <si>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</si>
  <si>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</si>
  <si>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</si>
  <si>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</si>
  <si>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</si>
  <si>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</si>
  <si>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</si>
  <si>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</si>
  <si>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</si>
  <si>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</si>
  <si>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</si>
  <si>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</si>
  <si>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</si>
  <si>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</si>
  <si>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</si>
  <si>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</si>
  <si>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</si>
  <si>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</si>
  <si>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</si>
  <si>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</si>
  <si>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</si>
  <si>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</si>
  <si>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</si>
  <si>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</si>
  <si>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</si>
  <si>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</si>
  <si>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</si>
  <si>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</si>
  <si>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</si>
  <si>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</si>
  <si>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</si>
  <si>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</si>
  <si>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</si>
  <si>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</si>
  <si>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</si>
  <si>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</si>
  <si>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</si>
  <si>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</si>
  <si>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</si>
  <si>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</si>
  <si>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</si>
  <si>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</si>
  <si>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</si>
  <si>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</si>
  <si>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</si>
  <si>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</si>
  <si>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</si>
  <si>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</si>
  <si>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</si>
  <si>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</si>
  <si>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</si>
  <si>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</si>
  <si>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</si>
  <si>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</si>
  <si>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</si>
  <si>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</si>
  <si>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</si>
  <si>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</si>
  <si>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</si>
  <si>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</si>
  <si>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</si>
  <si>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</si>
  <si>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</si>
  <si>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</si>
  <si>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</si>
  <si>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</si>
  <si>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</si>
  <si>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</si>
  <si>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</si>
  <si>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</si>
  <si>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</si>
  <si>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</si>
  <si>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</si>
  <si>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</si>
  <si>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</si>
  <si>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</si>
  <si>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</si>
  <si>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</si>
  <si>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</si>
  <si>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</si>
  <si>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</si>
  <si>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</si>
  <si>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</si>
  <si>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</si>
  <si>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</si>
  <si>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</si>
  <si>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</si>
  <si>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</si>
  <si>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</si>
  <si>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</si>
  <si>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</si>
  <si>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</si>
  <si>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</si>
  <si>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</si>
  <si>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</si>
  <si>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</si>
  <si>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</si>
  <si>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</si>
  <si>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</si>
  <si>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</si>
  <si>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</si>
  <si>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</si>
  <si>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</si>
  <si>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</si>
  <si>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</si>
  <si>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</si>
  <si>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</si>
  <si>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</si>
  <si>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</si>
  <si>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</si>
  <si>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</si>
  <si>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</si>
  <si>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</si>
  <si>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</si>
  <si>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</si>
  <si>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</si>
  <si>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</si>
  <si>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</si>
  <si>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</si>
  <si>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</si>
  <si>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</si>
  <si>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</si>
  <si>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</si>
  <si>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</si>
  <si>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</si>
  <si>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</si>
  <si>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</si>
  <si>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</si>
  <si>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</si>
  <si>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</si>
  <si>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</si>
  <si>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</si>
  <si>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</si>
  <si>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</si>
  <si>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</si>
  <si>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</si>
  <si>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</si>
  <si>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</si>
  <si>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</si>
  <si>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</si>
  <si>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</si>
  <si>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</si>
  <si>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</si>
  <si>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</si>
  <si>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</si>
  <si>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</si>
  <si>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</si>
  <si>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</si>
  <si>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</si>
  <si>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</si>
  <si>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</si>
  <si>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</si>
  <si>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</si>
  <si>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</si>
  <si>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</si>
  <si>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</si>
  <si>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</si>
  <si>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</si>
  <si>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</si>
  <si>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</si>
  <si>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</si>
  <si>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</si>
  <si>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</si>
  <si>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</si>
  <si>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</si>
  <si>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</si>
  <si>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</si>
  <si>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</si>
  <si>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</si>
  <si>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</si>
  <si>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</si>
  <si>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</si>
  <si>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</si>
  <si>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</si>
  <si>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</si>
  <si>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</si>
  <si>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</si>
  <si>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</si>
  <si>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</si>
  <si>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</si>
  <si>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</si>
  <si>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</si>
  <si>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</si>
  <si>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</si>
  <si>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</si>
  <si>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</si>
  <si>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</si>
  <si>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</si>
  <si>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</si>
  <si>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</si>
  <si>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</si>
  <si>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</si>
  <si>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</si>
  <si>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</si>
  <si>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</si>
  <si>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</si>
  <si>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</si>
  <si>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</si>
  <si>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</si>
  <si>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</si>
  <si>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</si>
  <si>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</si>
  <si>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</si>
  <si>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</si>
  <si>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</si>
  <si>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</si>
  <si>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</si>
  <si>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</si>
  <si>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</si>
  <si>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</si>
  <si>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</si>
  <si>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</si>
  <si>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</si>
  <si>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</si>
  <si>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</si>
  <si>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</si>
  <si>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</si>
  <si>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</si>
  <si>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</si>
  <si>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</si>
  <si>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</si>
  <si>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</si>
  <si>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</si>
  <si>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</si>
  <si>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</si>
  <si>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</si>
  <si>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</si>
  <si>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</si>
  <si>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</si>
  <si>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</si>
  <si>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</si>
  <si>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</si>
  <si>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</si>
  <si>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</si>
  <si>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</si>
  <si>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</si>
  <si>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</si>
  <si>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</si>
  <si>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</si>
  <si>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</si>
  <si>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</si>
  <si>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</si>
  <si>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</si>
  <si>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</si>
  <si>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</si>
  <si>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</si>
  <si>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</si>
  <si>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</si>
  <si>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</si>
  <si>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</si>
  <si>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</si>
  <si>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</si>
  <si>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</si>
  <si>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</si>
  <si>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</si>
  <si>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</si>
  <si>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</si>
  <si>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</si>
  <si>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</si>
  <si>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</si>
  <si>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</si>
  <si>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</si>
  <si>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</si>
  <si>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</si>
  <si>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</si>
  <si>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</si>
  <si>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</si>
  <si>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</si>
  <si>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</si>
  <si>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</si>
  <si>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</si>
  <si>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</si>
  <si>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</si>
  <si>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</si>
  <si>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</si>
  <si>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</si>
  <si>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</si>
  <si>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</si>
  <si>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</si>
  <si>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</si>
  <si>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</si>
  <si>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</si>
  <si>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</si>
  <si>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</si>
  <si>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</si>
  <si>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</si>
  <si>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</si>
  <si>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</si>
  <si>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</si>
  <si>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</si>
  <si>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</si>
  <si>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</si>
  <si>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</si>
  <si>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</si>
  <si>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</si>
  <si>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</si>
  <si>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</si>
  <si>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</si>
  <si>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</si>
  <si>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</si>
  <si>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</si>
  <si>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</si>
  <si>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</si>
  <si>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</si>
  <si>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</si>
  <si>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</si>
  <si>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</si>
  <si>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</si>
  <si>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</si>
  <si>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</si>
  <si>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</si>
  <si>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</si>
  <si>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</si>
  <si>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</si>
  <si>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</si>
  <si>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</si>
  <si>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</si>
  <si>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</si>
  <si>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</si>
  <si>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</si>
  <si>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</si>
  <si>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</si>
  <si>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</si>
  <si>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</si>
  <si>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</si>
  <si>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</si>
  <si>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</si>
  <si>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</si>
  <si>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</si>
  <si>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</si>
  <si>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</si>
  <si>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</si>
  <si>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</si>
  <si>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</si>
  <si>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</si>
  <si>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</si>
  <si>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</si>
  <si>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</si>
  <si>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</si>
  <si>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</si>
  <si>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</si>
  <si>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</si>
  <si>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</si>
  <si>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</si>
  <si>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</si>
  <si>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</si>
  <si>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</si>
  <si>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</si>
  <si>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</si>
  <si>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</si>
  <si>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</si>
  <si>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</si>
  <si>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</si>
  <si>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</si>
  <si>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</si>
  <si>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</si>
  <si>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</si>
  <si>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</si>
  <si>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</si>
  <si>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</si>
  <si>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</si>
  <si>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</si>
  <si>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</si>
  <si>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</si>
  <si>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</si>
  <si>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</si>
  <si>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</si>
  <si>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</si>
  <si>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</si>
  <si>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</si>
  <si>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</si>
  <si>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</si>
  <si>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</si>
  <si>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</si>
  <si>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</si>
  <si>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</si>
  <si>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</si>
  <si>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</si>
  <si>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</si>
  <si>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</si>
  <si>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</si>
  <si>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</si>
  <si>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</si>
  <si>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</si>
  <si>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</si>
  <si>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</si>
  <si>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</si>
  <si>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</si>
  <si>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</si>
  <si>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</si>
  <si>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</si>
  <si>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</si>
  <si>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</si>
  <si>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</si>
  <si>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</si>
  <si>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</si>
  <si>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</si>
  <si>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</si>
  <si>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</si>
  <si>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</si>
  <si>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</si>
  <si>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</si>
  <si>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</si>
  <si>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</si>
  <si>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</si>
  <si>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</si>
  <si>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</si>
  <si>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</si>
  <si>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</si>
  <si>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</si>
  <si>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</si>
  <si>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</si>
  <si>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</si>
  <si>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</si>
  <si>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</si>
  <si>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</si>
  <si>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</si>
  <si>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</si>
  <si>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</si>
  <si>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</si>
  <si>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</si>
  <si>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</si>
  <si>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</si>
  <si>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</si>
  <si>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</si>
  <si>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</si>
  <si>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</si>
  <si>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</si>
  <si>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</si>
  <si>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</si>
  <si>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</si>
  <si>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</si>
  <si>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</si>
  <si>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</si>
  <si>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</si>
  <si>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</si>
  <si>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</si>
  <si>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</si>
  <si>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</si>
  <si>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</si>
  <si>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</si>
  <si>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</si>
  <si>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</si>
  <si>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</si>
  <si>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</si>
  <si>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</si>
  <si>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</si>
  <si>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</si>
  <si>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</si>
  <si>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</si>
  <si>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</si>
  <si>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</si>
  <si>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</si>
  <si>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</si>
  <si>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</si>
  <si>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</si>
  <si>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</si>
  <si>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</si>
  <si>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</si>
  <si>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</si>
  <si>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</si>
  <si>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</si>
  <si>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</si>
  <si>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</si>
  <si>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</si>
  <si>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</si>
  <si>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</si>
  <si>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</si>
  <si>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</si>
  <si>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</si>
  <si>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</si>
  <si>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</si>
  <si>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</si>
  <si>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</si>
  <si>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</si>
  <si>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</si>
  <si>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</si>
  <si>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</si>
  <si>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</si>
  <si>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</si>
  <si>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</si>
  <si>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</si>
  <si>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</si>
  <si>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</si>
  <si>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</si>
  <si>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</si>
  <si>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</si>
  <si>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</si>
  <si>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</si>
  <si>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</si>
  <si>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</si>
  <si>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</si>
  <si>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</si>
  <si>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</si>
  <si>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</si>
  <si>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</si>
  <si>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</si>
  <si>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</si>
  <si>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</si>
  <si>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</si>
  <si>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</si>
  <si>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</si>
  <si>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</si>
  <si>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</si>
  <si>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</si>
  <si>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</si>
  <si>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</si>
  <si>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</si>
  <si>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</si>
  <si>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</si>
  <si>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</si>
  <si>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</si>
  <si>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</si>
  <si>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</si>
  <si>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</si>
  <si>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</si>
  <si>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</si>
  <si>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</si>
  <si>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</si>
  <si>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</si>
  <si>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</si>
  <si>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</si>
  <si>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</si>
  <si>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</si>
  <si>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</si>
  <si>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</si>
  <si>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</si>
  <si>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</si>
  <si>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</si>
  <si>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</si>
  <si>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</si>
  <si>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</si>
  <si>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</si>
  <si>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</si>
  <si>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</si>
  <si>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</si>
  <si>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</si>
  <si>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</si>
  <si>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</si>
  <si>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</si>
  <si>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</si>
  <si>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</si>
  <si>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</si>
  <si>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</si>
  <si>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</si>
  <si>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</si>
  <si>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</si>
  <si>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</si>
  <si>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</si>
  <si>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</si>
  <si>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</si>
  <si>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</si>
  <si>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</si>
  <si>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</si>
  <si>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</si>
  <si>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</si>
  <si>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</si>
  <si>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</si>
  <si>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</si>
  <si>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</si>
  <si>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</si>
  <si>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</si>
  <si>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</si>
  <si>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</si>
  <si>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</si>
  <si>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</si>
  <si>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</si>
  <si>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</si>
  <si>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</si>
  <si>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</si>
  <si>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</si>
  <si>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</si>
  <si>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</si>
  <si>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</si>
  <si>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</si>
  <si>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</si>
  <si>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</si>
  <si>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</si>
  <si>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</si>
  <si>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</si>
  <si>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</si>
  <si>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</si>
  <si>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</si>
  <si>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</si>
  <si>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</si>
  <si>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</si>
  <si>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</si>
  <si>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</si>
  <si>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</si>
  <si>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</si>
  <si>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</si>
  <si>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</si>
  <si>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</si>
  <si>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</si>
  <si>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</si>
  <si>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</si>
  <si>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</si>
  <si>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</si>
  <si>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</si>
  <si>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</si>
  <si>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</si>
  <si>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</si>
  <si>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</si>
  <si>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</si>
  <si>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</si>
  <si>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</si>
  <si>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</si>
  <si>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</si>
  <si>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</si>
  <si>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</si>
  <si>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</si>
  <si>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</si>
  <si>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</si>
  <si>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</si>
  <si>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</si>
  <si>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</si>
  <si>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</si>
  <si>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</si>
  <si>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</si>
  <si>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</si>
  <si>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</si>
  <si>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</si>
  <si>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</si>
  <si>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</si>
  <si>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</si>
  <si>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</si>
  <si>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</si>
  <si>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</si>
  <si>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</si>
  <si>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</si>
  <si>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</si>
  <si>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</si>
  <si>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</si>
  <si>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</si>
  <si>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</si>
  <si>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</si>
  <si>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</si>
  <si>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</si>
  <si>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</si>
  <si>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</si>
  <si>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</si>
  <si>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</si>
  <si>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</si>
  <si>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</si>
  <si>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</si>
  <si>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</si>
  <si>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</si>
  <si>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</si>
  <si>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</si>
  <si>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</si>
  <si>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</si>
  <si>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</si>
  <si>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</si>
  <si>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</si>
  <si>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</si>
  <si>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</si>
  <si>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</si>
  <si>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</si>
  <si>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</si>
  <si>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</si>
  <si>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</si>
  <si>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</si>
  <si>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</si>
  <si>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</si>
  <si>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</si>
  <si>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</si>
  <si>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</si>
  <si>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</si>
  <si>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</si>
  <si>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</si>
  <si>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</si>
  <si>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</si>
  <si>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</si>
  <si>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</si>
  <si>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</si>
  <si>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</si>
  <si>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</si>
  <si>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</si>
  <si>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</si>
  <si>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</si>
  <si>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</si>
  <si>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</si>
  <si>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</si>
  <si>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</si>
  <si>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</si>
  <si>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</si>
  <si>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</si>
  <si>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</si>
  <si>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</si>
  <si>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</si>
  <si>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</si>
  <si>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</si>
  <si>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</si>
  <si>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</si>
  <si>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</si>
  <si>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</si>
  <si>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</si>
  <si>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</si>
  <si>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</si>
  <si>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</si>
  <si>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</si>
  <si>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</si>
  <si>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</si>
  <si>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</si>
  <si>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</si>
  <si>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</si>
  <si>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</si>
  <si>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</si>
  <si>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</si>
  <si>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</si>
  <si>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</si>
  <si>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</si>
  <si>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</si>
  <si>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</si>
  <si>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</si>
  <si>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</si>
  <si>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</si>
  <si>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</si>
  <si>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</si>
  <si>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</si>
  <si>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</si>
  <si>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</si>
  <si>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</si>
  <si>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</si>
  <si>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</si>
  <si>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</si>
  <si>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</si>
  <si>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</si>
  <si>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</si>
  <si>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</si>
  <si>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</si>
  <si>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</si>
  <si>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</si>
  <si>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</si>
  <si>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</si>
  <si>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</si>
  <si>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</si>
  <si>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</si>
  <si>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</si>
  <si>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</si>
  <si>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</si>
  <si>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</si>
  <si>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</si>
  <si>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</si>
  <si>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</si>
  <si>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</si>
  <si>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</si>
  <si>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</si>
  <si>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</si>
  <si>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</si>
  <si>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</si>
  <si>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</si>
  <si>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</si>
  <si>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</si>
  <si>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</si>
  <si>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</si>
  <si>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</si>
  <si>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</si>
  <si>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</si>
  <si>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</si>
  <si>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</si>
  <si>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</si>
  <si>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</si>
  <si>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</si>
  <si>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</si>
  <si>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</si>
  <si>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</si>
  <si>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</si>
  <si>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</si>
  <si>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</si>
  <si>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</si>
  <si>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</si>
  <si>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</si>
  <si>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</si>
  <si>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</si>
  <si>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</si>
  <si>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</si>
  <si>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</si>
  <si>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</si>
  <si>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</si>
  <si>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</si>
  <si>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</si>
  <si>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</si>
  <si>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</si>
  <si>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</si>
  <si>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</si>
  <si>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</si>
  <si>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</si>
  <si>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</si>
  <si>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</si>
  <si>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</si>
  <si>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</si>
  <si>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</si>
  <si>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</si>
  <si>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</si>
  <si>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</si>
  <si>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</si>
  <si>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</si>
  <si>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</si>
  <si>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</si>
  <si>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</si>
  <si>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</si>
  <si>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</si>
  <si>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</si>
  <si>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</si>
  <si>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</si>
  <si>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</si>
  <si>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</si>
  <si>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</si>
  <si>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</si>
  <si>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</si>
  <si>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</si>
  <si>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</si>
  <si>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</si>
  <si>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</si>
  <si>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</si>
  <si>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</si>
  <si>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</si>
  <si>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</si>
  <si>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</si>
  <si>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</si>
  <si>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</si>
  <si>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</si>
  <si>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</si>
  <si>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</si>
  <si>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</si>
  <si>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</si>
  <si>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</si>
  <si>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</si>
  <si>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</si>
  <si>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</si>
  <si>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</si>
  <si>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</si>
  <si>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</si>
  <si>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</si>
  <si>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</si>
  <si>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</si>
  <si>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</si>
  <si>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</si>
  <si>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</si>
  <si>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</si>
  <si>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</si>
  <si>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</si>
  <si>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</si>
  <si>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</si>
  <si>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</si>
  <si>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</si>
  <si>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</si>
  <si>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</si>
  <si>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</si>
  <si>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</si>
  <si>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</si>
  <si>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</si>
  <si>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</si>
  <si>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</si>
  <si>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</si>
  <si>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</si>
  <si>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</si>
  <si>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</si>
  <si>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</si>
  <si>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</si>
  <si>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</si>
  <si>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</si>
  <si>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</si>
  <si>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</si>
  <si>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</si>
  <si>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</si>
  <si>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</si>
  <si>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</si>
  <si>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</si>
  <si>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</si>
  <si>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</si>
  <si>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</si>
  <si>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</si>
  <si>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</si>
  <si>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</si>
  <si>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</si>
  <si>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</si>
  <si>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</si>
  <si>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</si>
  <si>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</si>
  <si>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</si>
  <si>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</si>
  <si>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</si>
  <si>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</si>
  <si>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</si>
  <si>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</si>
  <si>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</si>
  <si>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</si>
  <si>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</si>
  <si>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</si>
  <si>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</si>
  <si>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</si>
  <si>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</si>
  <si>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</si>
  <si>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</si>
  <si>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</si>
  <si>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</si>
  <si>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</si>
  <si>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</si>
  <si>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</si>
  <si>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</si>
  <si>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</si>
  <si>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</si>
  <si>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</si>
  <si>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</si>
  <si>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</si>
  <si>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</si>
  <si>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</si>
  <si>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</si>
  <si>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</si>
  <si>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</si>
  <si>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</si>
  <si>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</si>
  <si>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</si>
  <si>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</si>
  <si>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</si>
  <si>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</si>
  <si>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</si>
  <si>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</si>
  <si>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</si>
  <si>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</si>
  <si>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</si>
  <si>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</si>
  <si>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</si>
  <si>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</si>
  <si>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</si>
  <si>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</si>
  <si>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</si>
  <si>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</si>
  <si>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</si>
  <si>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</si>
  <si>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</si>
  <si>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</si>
  <si>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</si>
  <si>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</si>
  <si>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</si>
  <si>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</si>
  <si>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</si>
  <si>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</si>
  <si>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</si>
  <si>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</si>
  <si>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</si>
  <si>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</si>
  <si>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</si>
  <si>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</si>
  <si>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</si>
  <si>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</si>
  <si>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</si>
  <si>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</si>
  <si>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</si>
  <si>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</si>
  <si>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</si>
  <si>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</si>
  <si>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</si>
  <si>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</si>
  <si>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</si>
  <si>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</si>
  <si>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</si>
  <si>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</si>
  <si>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</si>
  <si>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</si>
  <si>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</si>
  <si>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</si>
  <si>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</si>
  <si>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</si>
  <si>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</si>
  <si>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</si>
  <si>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</si>
  <si>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</si>
  <si>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</si>
  <si>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</si>
  <si>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</si>
  <si>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</si>
  <si>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</si>
  <si>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</si>
  <si>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</si>
  <si>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</si>
  <si>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</si>
  <si>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</si>
  <si>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</si>
  <si>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</si>
  <si>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</si>
  <si>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</si>
  <si>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</si>
  <si>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</si>
  <si>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</si>
  <si>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</si>
  <si>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</si>
  <si>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</si>
  <si>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</si>
  <si>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</si>
  <si>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</si>
  <si>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</si>
  <si>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</si>
  <si>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</si>
  <si>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</si>
  <si>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</si>
  <si>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</si>
  <si>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</si>
  <si>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</si>
  <si>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</si>
  <si>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</si>
  <si>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</si>
  <si>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</si>
  <si>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</si>
  <si>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</si>
  <si>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</si>
  <si>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</si>
  <si>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</si>
  <si>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</si>
  <si>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</si>
  <si>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</si>
  <si>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</si>
  <si>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</si>
  <si>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</si>
  <si>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</si>
  <si>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</si>
  <si>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</si>
  <si>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</si>
  <si>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</si>
  <si>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</si>
  <si>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</si>
  <si>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</si>
  <si>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</si>
  <si>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</si>
  <si>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</si>
  <si>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</si>
  <si>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</si>
  <si>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</si>
  <si>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</si>
  <si>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</si>
  <si>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</si>
  <si>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</si>
  <si>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</si>
  <si>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</si>
  <si>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</si>
  <si>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</si>
  <si>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</si>
  <si>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</si>
  <si>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</si>
  <si>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</si>
  <si>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</si>
  <si>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</si>
  <si>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</si>
  <si>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</si>
  <si>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</si>
  <si>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</si>
  <si>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</si>
  <si>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</si>
  <si>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</si>
  <si>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</si>
  <si>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</si>
  <si>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</si>
  <si>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</si>
  <si>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</si>
  <si>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</si>
  <si>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</si>
  <si>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</si>
  <si>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</si>
  <si>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</si>
  <si>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</si>
  <si>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</si>
  <si>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</si>
  <si>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</si>
  <si>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</si>
  <si>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</si>
  <si>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</si>
  <si>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</si>
  <si>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</si>
  <si>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</si>
  <si>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</si>
  <si>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</si>
  <si>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</si>
  <si>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</si>
  <si>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</si>
  <si>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</si>
  <si>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</si>
  <si>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</si>
  <si>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</si>
  <si>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</si>
  <si>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</si>
  <si>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</si>
  <si>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</si>
  <si>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</si>
  <si>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</si>
  <si>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</si>
  <si>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</si>
  <si>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</si>
  <si>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</si>
  <si>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</si>
  <si>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</si>
  <si>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</si>
  <si>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</si>
  <si>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</si>
  <si>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</si>
  <si>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</si>
  <si>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</si>
  <si>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</si>
  <si>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</si>
  <si>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</si>
  <si>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</si>
  <si>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</si>
  <si>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</si>
  <si>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</si>
  <si>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</si>
  <si>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</si>
  <si>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</si>
  <si>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</si>
  <si>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</si>
  <si>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</si>
  <si>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</si>
  <si>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</si>
  <si>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</si>
  <si>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</si>
  <si>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</si>
  <si>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</si>
  <si>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</si>
  <si>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</si>
  <si>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</si>
  <si>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</si>
  <si>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</si>
  <si>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</si>
  <si>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</si>
  <si>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</si>
  <si>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</si>
  <si>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</si>
  <si>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</si>
  <si>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</si>
  <si>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</si>
  <si>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</si>
  <si>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</si>
  <si>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</si>
  <si>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</si>
  <si>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</si>
  <si>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</si>
  <si>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</si>
  <si>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</si>
  <si>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</si>
  <si>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</si>
  <si>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</si>
  <si>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</si>
  <si>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</si>
  <si>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</si>
  <si>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</si>
  <si>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</si>
  <si>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</si>
  <si>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</si>
  <si>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</si>
  <si>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</si>
  <si>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</si>
  <si>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</si>
  <si>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</si>
  <si>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</si>
  <si>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</si>
  <si>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</si>
  <si>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</si>
  <si>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</si>
  <si>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</si>
  <si>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</si>
  <si>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</si>
  <si>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</si>
  <si>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</si>
  <si>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</si>
  <si>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</si>
  <si>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</si>
  <si>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</si>
  <si>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</si>
  <si>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</si>
  <si>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</si>
  <si>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</si>
  <si>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</si>
  <si>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</si>
  <si>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</si>
  <si>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</si>
  <si>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</si>
  <si>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</si>
  <si>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</si>
  <si>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</si>
  <si>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</si>
  <si>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</si>
  <si>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</si>
  <si>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</si>
  <si>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</si>
  <si>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</si>
  <si>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</si>
  <si>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</si>
  <si>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</si>
  <si>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</si>
  <si>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</si>
  <si>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</si>
  <si>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</si>
  <si>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</si>
  <si>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</si>
  <si>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</si>
  <si>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</si>
  <si>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</si>
  <si>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</si>
  <si>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</si>
  <si>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</si>
  <si>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</si>
  <si>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</si>
  <si>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</si>
  <si>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</si>
  <si>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</si>
  <si>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</si>
  <si>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</si>
  <si>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</si>
  <si>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</si>
  <si>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</si>
  <si>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</si>
  <si>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</si>
  <si>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</si>
  <si>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</si>
  <si>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</si>
  <si>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</si>
  <si>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</si>
  <si>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</si>
  <si>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</si>
  <si>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</si>
  <si>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</si>
  <si>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</si>
  <si>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</si>
  <si>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</si>
  <si>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</si>
  <si>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</si>
  <si>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</si>
  <si>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</si>
  <si>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</si>
  <si>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</si>
  <si>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</si>
  <si>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</si>
  <si>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</si>
  <si>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</si>
  <si>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</si>
  <si>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</si>
  <si>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</si>
  <si>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</si>
  <si>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</si>
  <si>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</si>
  <si>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</si>
  <si>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</si>
  <si>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</si>
  <si>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</si>
  <si>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</si>
  <si>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</si>
  <si>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</si>
  <si>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</si>
  <si>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</si>
  <si>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</si>
  <si>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</si>
  <si>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</si>
  <si>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</si>
  <si>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</si>
  <si>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</si>
  <si>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</si>
  <si>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</si>
  <si>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</si>
  <si>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</si>
  <si>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</si>
  <si>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</si>
  <si>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</si>
  <si>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</si>
  <si>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</si>
  <si>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</si>
  <si>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</si>
  <si>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</si>
  <si>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</si>
  <si>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</si>
  <si>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</si>
  <si>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</si>
  <si>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</si>
  <si>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</si>
  <si>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</si>
  <si>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</si>
  <si>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</si>
  <si>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</si>
  <si>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</si>
  <si>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</si>
  <si>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</si>
  <si>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</si>
  <si>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</si>
  <si>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</si>
  <si>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</si>
  <si>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</si>
  <si>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</si>
  <si>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</si>
  <si>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</si>
  <si>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</si>
  <si>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</si>
  <si>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</si>
  <si>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</si>
  <si>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</si>
  <si>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</si>
  <si>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</si>
  <si>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</si>
  <si>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</si>
  <si>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</si>
  <si>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</si>
  <si>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</si>
  <si>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</si>
  <si>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</si>
  <si>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</si>
  <si>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</si>
  <si>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</si>
  <si>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</si>
  <si>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</si>
  <si>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</si>
  <si>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</si>
  <si>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</si>
  <si>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</si>
  <si>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</si>
  <si>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</si>
  <si>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</si>
  <si>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</si>
  <si>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</si>
  <si>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</si>
  <si>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</si>
  <si>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</si>
  <si>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</si>
  <si>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</si>
  <si>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</si>
  <si>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</si>
  <si>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</si>
  <si>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</si>
  <si>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</si>
  <si>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</si>
  <si>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</si>
  <si>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</si>
  <si>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</si>
  <si>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</si>
  <si>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</si>
  <si>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</si>
  <si>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</si>
  <si>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</si>
  <si>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</si>
  <si>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</si>
  <si>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</si>
  <si>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</si>
  <si>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</si>
  <si>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</si>
  <si>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</si>
  <si>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</si>
  <si>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</si>
  <si>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</si>
  <si>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</si>
  <si>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</si>
  <si>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</si>
  <si>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</si>
  <si>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</si>
  <si>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</si>
  <si>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</si>
  <si>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</si>
  <si>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</si>
  <si>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</si>
  <si>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</si>
  <si>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</si>
  <si>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</si>
  <si>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</si>
  <si>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</si>
  <si>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</si>
  <si>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</si>
  <si>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</si>
  <si>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</si>
  <si>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</si>
  <si>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</si>
  <si>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</si>
  <si>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</si>
  <si>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</si>
  <si>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</si>
  <si>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</si>
  <si>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</si>
  <si>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</si>
  <si>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</si>
  <si>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</si>
  <si>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</si>
  <si>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</si>
  <si>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</si>
  <si>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</si>
  <si>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</si>
  <si>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</si>
  <si>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</si>
  <si>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</si>
  <si>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</si>
  <si>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</si>
  <si>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</si>
  <si>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</si>
  <si>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</si>
  <si>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</si>
  <si>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</si>
  <si>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</si>
  <si>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</si>
  <si>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</si>
  <si>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</si>
  <si>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</si>
  <si>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</si>
  <si>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</si>
  <si>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</si>
  <si>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</si>
  <si>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</si>
  <si>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</si>
  <si>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</si>
  <si>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</si>
  <si>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</si>
  <si>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</si>
  <si>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</si>
  <si>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</si>
  <si>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</si>
  <si>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</si>
  <si>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</si>
  <si>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</si>
  <si>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</si>
  <si>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</si>
  <si>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</si>
  <si>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</si>
  <si>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</si>
  <si>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</si>
  <si>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</si>
  <si>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</si>
  <si>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</si>
  <si>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</si>
  <si>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</si>
  <si>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</si>
  <si>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</si>
  <si>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</si>
  <si>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</si>
  <si>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</si>
  <si>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</si>
  <si>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</si>
  <si>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</si>
  <si>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</si>
  <si>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</si>
  <si>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</si>
  <si>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</si>
  <si>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</si>
  <si>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</si>
  <si>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</si>
  <si>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</si>
  <si>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</si>
  <si>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</si>
  <si>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</si>
  <si>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</si>
  <si>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</si>
  <si>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</si>
  <si>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</si>
  <si>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</si>
  <si>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</si>
  <si>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</si>
  <si>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</si>
  <si>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</si>
  <si>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</si>
  <si>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</si>
  <si>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</si>
  <si>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</si>
  <si>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</si>
  <si>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</si>
  <si>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</si>
  <si>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</si>
  <si>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</si>
  <si>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</si>
  <si>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</si>
  <si>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</si>
  <si>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</si>
  <si>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</si>
  <si>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</si>
  <si>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</si>
  <si>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</si>
  <si>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</si>
  <si>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</si>
  <si>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</si>
  <si>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</si>
  <si>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</si>
  <si>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</si>
  <si>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</si>
  <si>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</si>
  <si>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</si>
  <si>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</si>
  <si>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</si>
  <si>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</si>
  <si>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</si>
  <si>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</si>
  <si>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</si>
  <si>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</si>
  <si>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</si>
  <si>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</si>
  <si>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</si>
  <si>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</si>
  <si>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</si>
  <si>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</si>
  <si>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</si>
  <si>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</si>
  <si>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</si>
  <si>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</si>
  <si>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</si>
  <si>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</si>
  <si>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</si>
  <si>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</si>
  <si>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</si>
  <si>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</si>
  <si>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</si>
  <si>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</si>
  <si>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</si>
  <si>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</si>
  <si>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</si>
  <si>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</si>
  <si>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</si>
  <si>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</si>
  <si>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</si>
  <si>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</si>
  <si>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</si>
  <si>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</si>
  <si>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</si>
  <si>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</si>
  <si>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</si>
  <si>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</si>
  <si>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</si>
  <si>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</si>
  <si>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</si>
  <si>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</si>
  <si>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</si>
  <si>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</si>
  <si>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</si>
  <si>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</si>
  <si>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</si>
  <si>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</si>
  <si>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</si>
  <si>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</si>
  <si>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</si>
  <si>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</si>
  <si>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</si>
  <si>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</si>
  <si>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</si>
  <si>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</si>
  <si>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</si>
  <si>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</si>
  <si>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</si>
  <si>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</si>
  <si>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</si>
  <si>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</si>
  <si>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</si>
  <si>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</si>
  <si>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</si>
  <si>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</si>
  <si>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</si>
  <si>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</si>
  <si>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</si>
  <si>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</si>
  <si>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</si>
  <si>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</si>
  <si>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</si>
  <si>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</si>
  <si>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</si>
  <si>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</si>
  <si>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</si>
  <si>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</si>
  <si>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</si>
  <si>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</si>
  <si>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</si>
  <si>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</si>
  <si>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</si>
  <si>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</si>
  <si>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</si>
  <si>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</si>
  <si>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</si>
  <si>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</si>
  <si>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</si>
  <si>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</si>
  <si>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</si>
  <si>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</si>
  <si>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</si>
  <si>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</si>
  <si>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</si>
  <si>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</si>
  <si>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</si>
  <si>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</si>
  <si>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</si>
  <si>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</si>
  <si>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</si>
  <si>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</si>
  <si>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</si>
  <si>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</si>
  <si>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</si>
  <si>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</si>
  <si>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</si>
  <si>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</si>
  <si>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</si>
  <si>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</si>
  <si>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</si>
  <si>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</si>
  <si>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</si>
  <si>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</si>
  <si>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</si>
  <si>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</si>
  <si>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</si>
  <si>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</si>
  <si>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</si>
  <si>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</si>
  <si>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</si>
  <si>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</si>
  <si>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</si>
  <si>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</si>
  <si>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</si>
  <si>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</si>
  <si>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</si>
  <si>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</si>
  <si>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</si>
  <si>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</si>
  <si>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</si>
  <si>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</si>
  <si>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</si>
  <si>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</si>
  <si>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</si>
  <si>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</si>
  <si>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</si>
  <si>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</si>
  <si>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</si>
  <si>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</si>
  <si>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</si>
  <si>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</si>
  <si>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</si>
  <si>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</si>
  <si>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</si>
  <si>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</si>
  <si>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</si>
  <si>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</si>
  <si>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</si>
  <si>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</si>
  <si>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</si>
  <si>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</si>
  <si>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</si>
  <si>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</si>
  <si>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</si>
  <si>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</si>
  <si>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</si>
  <si>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</si>
  <si>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</si>
  <si>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</si>
  <si>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</si>
  <si>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</si>
  <si>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</si>
  <si>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</si>
  <si>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</si>
  <si>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</si>
  <si>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</si>
  <si>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</si>
  <si>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</si>
  <si>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</si>
  <si>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</si>
  <si>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</si>
  <si>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</si>
  <si>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</si>
  <si>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</si>
  <si>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</si>
  <si>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</si>
  <si>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</si>
  <si>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</si>
  <si>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</si>
  <si>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</si>
  <si>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</si>
  <si>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</si>
  <si>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</si>
  <si>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</si>
  <si>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</si>
  <si>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</si>
  <si>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</si>
  <si>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</si>
  <si>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</si>
  <si>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</si>
  <si>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</si>
  <si>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</si>
  <si>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</si>
  <si>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</si>
  <si>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</si>
  <si>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</si>
  <si>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</si>
  <si>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</si>
  <si>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</si>
  <si>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</si>
  <si>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</si>
  <si>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</si>
  <si>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</si>
  <si>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</si>
  <si>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</si>
  <si>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</si>
  <si>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</si>
  <si>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</si>
  <si>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</si>
  <si>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</si>
  <si>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</si>
  <si>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</si>
  <si>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</si>
  <si>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</si>
  <si>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</si>
  <si>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</si>
  <si>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</si>
  <si>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</si>
  <si>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</si>
  <si>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</si>
  <si>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</si>
  <si>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</si>
  <si>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</si>
  <si>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</si>
  <si>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</si>
  <si>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</si>
  <si>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</si>
  <si>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</si>
  <si>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</si>
  <si>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</si>
  <si>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</si>
  <si>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</si>
  <si>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</si>
  <si>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</si>
  <si>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</si>
  <si>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</si>
  <si>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</si>
  <si>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</si>
  <si>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</si>
  <si>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</si>
  <si>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</si>
  <si>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</si>
  <si>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</si>
  <si>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</si>
  <si>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</si>
  <si>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</si>
  <si>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</si>
  <si>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</si>
  <si>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</si>
  <si>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</si>
  <si>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</si>
  <si>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</si>
  <si>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</si>
  <si>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</si>
  <si>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</si>
  <si>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</si>
  <si>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</si>
  <si>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</si>
  <si>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</si>
  <si>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</si>
  <si>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</si>
  <si>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</si>
  <si>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</si>
  <si>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</si>
  <si>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</si>
  <si>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</si>
  <si>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</si>
  <si>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</si>
  <si>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</si>
  <si>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</si>
  <si>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</si>
  <si>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</si>
  <si>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</si>
  <si>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</si>
  <si>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</si>
  <si>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</si>
  <si>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</si>
  <si>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</si>
  <si>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</si>
  <si>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</si>
  <si>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</si>
  <si>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</si>
  <si>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</si>
  <si>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</si>
  <si>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</si>
  <si>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</si>
  <si>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</si>
  <si>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</si>
  <si>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</si>
  <si>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</si>
  <si>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</si>
  <si>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</si>
  <si>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</si>
  <si>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</si>
  <si>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</si>
  <si>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</si>
  <si>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</si>
  <si>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</si>
  <si>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</si>
  <si>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</si>
  <si>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</si>
  <si>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</si>
  <si>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</si>
  <si>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</si>
  <si>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</si>
  <si>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</si>
  <si>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</si>
  <si>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</si>
  <si>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</si>
  <si>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</si>
  <si>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</si>
  <si>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</si>
  <si>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</si>
  <si>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</si>
  <si>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</si>
  <si>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</si>
  <si>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</si>
  <si>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</si>
  <si>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</si>
  <si>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</si>
  <si>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</si>
  <si>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</si>
  <si>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</si>
  <si>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</si>
  <si>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</si>
  <si>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</si>
  <si>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</si>
  <si>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</si>
  <si>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</si>
  <si>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</si>
  <si>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</si>
  <si>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</si>
  <si>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</si>
  <si>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</si>
  <si>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</si>
  <si>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</si>
  <si>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</si>
  <si>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</si>
  <si>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</si>
  <si>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</si>
  <si>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</si>
  <si>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</si>
  <si>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</si>
  <si>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</si>
  <si>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</si>
  <si>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</si>
  <si>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</si>
  <si>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</si>
  <si>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</si>
  <si>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</si>
  <si>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</si>
  <si>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</si>
  <si>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</si>
  <si>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</si>
  <si>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</si>
  <si>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</si>
  <si>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</si>
  <si>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</si>
  <si>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</si>
  <si>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</si>
  <si>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</si>
  <si>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</si>
  <si>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</si>
  <si>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</si>
  <si>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</si>
  <si>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</si>
  <si>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</si>
  <si>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</si>
  <si>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</si>
  <si>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</si>
  <si>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</si>
  <si>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</si>
  <si>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</si>
  <si>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</si>
  <si>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</si>
  <si>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</si>
  <si>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</si>
  <si>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</si>
  <si>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</si>
  <si>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</si>
  <si>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</si>
  <si>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</si>
  <si>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</si>
  <si>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</si>
  <si>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</si>
  <si>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</si>
  <si>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</si>
  <si>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</si>
  <si>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</si>
  <si>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</si>
  <si>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</si>
  <si>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</si>
  <si>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</si>
  <si>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</si>
  <si>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</si>
  <si>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</si>
  <si>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</si>
  <si>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</si>
  <si>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</si>
  <si>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</si>
  <si>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</si>
  <si>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</si>
  <si>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</si>
  <si>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</si>
  <si>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</si>
  <si>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</si>
  <si>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</si>
  <si>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</si>
  <si>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</si>
  <si>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</si>
  <si>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</si>
  <si>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</si>
  <si>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</si>
  <si>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</si>
  <si>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</si>
  <si>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</si>
  <si>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</si>
  <si>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</si>
  <si>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</si>
  <si>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</si>
  <si>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</si>
  <si>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</si>
  <si>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</si>
  <si>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</si>
  <si>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</si>
  <si>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</si>
  <si>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</si>
  <si>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</si>
  <si>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</si>
  <si>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</si>
  <si>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</si>
  <si>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</si>
  <si>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</si>
  <si>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</si>
  <si>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</si>
  <si>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</si>
  <si>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</si>
  <si>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</si>
  <si>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</si>
  <si>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</si>
  <si>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</si>
  <si>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</si>
  <si>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</si>
  <si>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</si>
  <si>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</si>
  <si>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</si>
  <si>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</si>
  <si>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</si>
  <si>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</si>
  <si>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</si>
  <si>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</si>
  <si>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</si>
  <si>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</si>
  <si>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</si>
  <si>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</si>
  <si>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</si>
  <si>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</si>
  <si>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</si>
  <si>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</si>
  <si>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</si>
  <si>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</si>
  <si>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</si>
  <si>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</si>
  <si>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</si>
  <si>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</si>
  <si>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</si>
  <si>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</si>
  <si>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</si>
  <si>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</si>
  <si>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</si>
  <si>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</si>
  <si>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</si>
  <si>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</si>
  <si>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</si>
  <si>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</si>
  <si>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</si>
  <si>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</si>
  <si>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</si>
  <si>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</si>
  <si>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</si>
  <si>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</si>
  <si>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</si>
  <si>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</si>
  <si>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</si>
  <si>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</si>
  <si>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</si>
  <si>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</si>
  <si>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</si>
  <si>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</si>
  <si>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</si>
  <si>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</si>
  <si>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</si>
  <si>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</si>
  <si>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</si>
  <si>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</si>
  <si>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</si>
  <si>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</si>
  <si>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</si>
  <si>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</si>
  <si>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</si>
  <si>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</si>
  <si>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</si>
  <si>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</si>
  <si>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</si>
  <si>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</si>
  <si>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</si>
  <si>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</si>
  <si>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</si>
  <si>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</si>
  <si>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</si>
  <si>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</si>
  <si>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</si>
  <si>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</si>
  <si>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</si>
  <si>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</si>
  <si>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</si>
  <si>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</si>
  <si>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</si>
  <si>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</si>
  <si>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</si>
  <si>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</si>
  <si>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</si>
  <si>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</si>
  <si>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</si>
  <si>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</si>
  <si>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</si>
  <si>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</si>
  <si>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</si>
  <si>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</si>
  <si>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</si>
  <si>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</si>
  <si>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</si>
  <si>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</si>
  <si>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</si>
  <si>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</si>
  <si>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</si>
  <si>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</si>
  <si>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</si>
  <si>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</si>
  <si>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</si>
  <si>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</si>
  <si>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</si>
  <si>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</si>
  <si>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</si>
  <si>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</si>
  <si>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</si>
  <si>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</si>
  <si>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</si>
  <si>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</si>
  <si>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</si>
  <si>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</si>
  <si>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</si>
  <si>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</si>
  <si>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</si>
  <si>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</si>
  <si>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</si>
  <si>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</si>
  <si>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</si>
  <si>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</si>
  <si>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</si>
  <si>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</si>
  <si>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</si>
  <si>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</si>
  <si>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</si>
  <si>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</si>
  <si>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</si>
  <si>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</si>
  <si>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</si>
  <si>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</si>
  <si>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</si>
  <si>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</si>
  <si>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</si>
  <si>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</si>
  <si>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</si>
  <si>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</si>
  <si>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</si>
  <si>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</si>
  <si>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</si>
  <si>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</si>
  <si>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</si>
  <si>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</si>
  <si>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</si>
  <si>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</si>
  <si>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</si>
  <si>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</si>
  <si>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</si>
  <si>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</si>
  <si>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</si>
  <si>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</si>
  <si>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</si>
  <si>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</si>
  <si>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</si>
  <si>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</si>
  <si>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</si>
  <si>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</si>
  <si>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</si>
  <si>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</si>
  <si>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</si>
  <si>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</si>
  <si>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</si>
  <si>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</si>
  <si>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</si>
  <si>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</si>
  <si>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</si>
  <si>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</si>
  <si>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</si>
  <si>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</si>
  <si>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</si>
  <si>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</si>
  <si>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</si>
  <si>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</si>
  <si>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</si>
  <si>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</si>
  <si>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</si>
  <si>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</si>
  <si>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</si>
  <si>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</si>
  <si>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</si>
  <si>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</si>
  <si>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</si>
  <si>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</si>
  <si>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</si>
  <si>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</si>
  <si>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</si>
  <si>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</si>
  <si>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</si>
  <si>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</si>
  <si>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</si>
  <si>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</si>
  <si>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</si>
  <si>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</si>
  <si>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</si>
  <si>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</si>
  <si>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</si>
  <si>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</si>
  <si>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</si>
  <si>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</si>
  <si>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</si>
  <si>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</si>
  <si>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</si>
  <si>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</si>
  <si>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</si>
  <si>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</si>
  <si>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</si>
  <si>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</si>
  <si>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</si>
  <si>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</si>
  <si>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</si>
  <si>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</si>
  <si>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</si>
  <si>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</si>
  <si>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</si>
  <si>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</si>
  <si>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</si>
  <si>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</si>
  <si>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</si>
  <si>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</si>
  <si>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</si>
  <si>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</si>
  <si>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</si>
  <si>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</si>
  <si>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</si>
  <si>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</si>
  <si>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</si>
  <si>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</si>
  <si>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</si>
  <si>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</si>
  <si>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</si>
  <si>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</si>
  <si>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</si>
  <si>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</si>
  <si>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</si>
  <si>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</si>
  <si>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</si>
  <si>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</si>
  <si>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</si>
  <si>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</si>
  <si>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</si>
  <si>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</si>
  <si>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</si>
  <si>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</si>
  <si>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</si>
  <si>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</si>
  <si>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</si>
  <si>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</si>
  <si>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</si>
  <si>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</si>
  <si>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</si>
  <si>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</si>
  <si>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</si>
  <si>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</si>
  <si>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</si>
  <si>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</si>
  <si>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</si>
  <si>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</si>
  <si>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</si>
  <si>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</si>
  <si>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</si>
  <si>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</si>
  <si>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</si>
  <si>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</si>
  <si>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</si>
  <si>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</si>
  <si>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</si>
  <si>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</si>
  <si>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</si>
  <si>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</si>
  <si>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</si>
  <si>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</si>
  <si>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</si>
  <si>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</si>
  <si>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</si>
  <si>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</si>
  <si>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</si>
  <si>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</si>
  <si>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</si>
  <si>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</si>
  <si>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</si>
  <si>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</si>
  <si>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</si>
  <si>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</si>
  <si>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</si>
  <si>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</si>
  <si>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</si>
  <si>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</si>
  <si>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</si>
  <si>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</si>
  <si>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</si>
  <si>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</si>
  <si>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</si>
  <si>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</si>
  <si>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</si>
  <si>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</si>
  <si>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</si>
  <si>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</si>
  <si>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</si>
  <si>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</si>
  <si>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</si>
  <si>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</si>
  <si>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</si>
  <si>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</si>
  <si>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</si>
  <si>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</si>
  <si>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</si>
  <si>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</si>
  <si>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</si>
  <si>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</si>
  <si>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</si>
  <si>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</si>
  <si>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</si>
  <si>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</si>
  <si>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</si>
  <si>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</si>
  <si>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</si>
  <si>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</si>
  <si>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</si>
  <si>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</si>
  <si>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</si>
  <si>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</si>
  <si>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</si>
  <si>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</si>
  <si>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</si>
  <si>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</si>
  <si>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</si>
  <si>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</si>
  <si>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</si>
  <si>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</si>
  <si>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</si>
  <si>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</si>
  <si>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</si>
  <si>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</si>
  <si>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</si>
  <si>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</si>
  <si>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</si>
  <si>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</si>
  <si>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</si>
  <si>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</si>
  <si>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</si>
  <si>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</si>
  <si>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</si>
  <si>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</si>
  <si>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</si>
  <si>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</si>
  <si>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</si>
  <si>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</si>
  <si>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</si>
  <si>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</si>
  <si>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</si>
  <si>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</si>
  <si>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</si>
  <si>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</si>
  <si>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</si>
  <si>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</si>
  <si>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</si>
  <si>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</si>
  <si>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</si>
  <si>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</si>
  <si>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</si>
  <si>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</si>
  <si>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</si>
  <si>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</si>
  <si>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</si>
  <si>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</si>
  <si>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</si>
  <si>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</si>
  <si>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</si>
  <si>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</si>
  <si>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</si>
  <si>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</si>
  <si>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</si>
  <si>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</si>
  <si>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</si>
  <si>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</si>
  <si>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</si>
  <si>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</si>
  <si>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</si>
  <si>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</si>
  <si>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</si>
  <si>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</si>
  <si>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</si>
  <si>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</si>
  <si>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</si>
  <si>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</si>
  <si>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</si>
  <si>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</si>
  <si>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</si>
  <si>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</si>
  <si>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</si>
  <si>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</si>
  <si>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</si>
  <si>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</si>
  <si>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</si>
  <si>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</si>
  <si>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</si>
  <si>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</si>
  <si>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</si>
  <si>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</si>
  <si>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</si>
  <si>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</si>
  <si>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</si>
  <si>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</si>
  <si>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</si>
  <si>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</si>
  <si>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</si>
  <si>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</si>
  <si>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</si>
  <si>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</si>
  <si>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</si>
  <si>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</si>
  <si>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</si>
  <si>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</si>
  <si>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</si>
  <si>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</si>
  <si>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</si>
  <si>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</si>
  <si>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</si>
  <si>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</si>
  <si>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</si>
  <si>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</si>
  <si>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</si>
  <si>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</si>
  <si>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</si>
  <si>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</si>
  <si>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</si>
  <si>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</si>
  <si>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</si>
  <si>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</si>
  <si>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</si>
  <si>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</si>
  <si>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</si>
  <si>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</si>
  <si>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</si>
  <si>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</si>
  <si>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</si>
  <si>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</si>
  <si>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</si>
  <si>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</si>
  <si>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</si>
  <si>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</si>
  <si>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</si>
  <si>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</si>
  <si>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</si>
  <si>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</si>
  <si>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</si>
  <si>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</si>
  <si>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</si>
  <si>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</si>
  <si>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</si>
  <si>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</si>
  <si>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</si>
  <si>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</si>
  <si>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</si>
  <si>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</si>
  <si>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</si>
  <si>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</si>
  <si>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</si>
  <si>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</si>
  <si>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</si>
  <si>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</si>
  <si>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</si>
  <si>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</si>
  <si>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</si>
  <si>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</si>
  <si>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</si>
  <si>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</si>
  <si>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</si>
  <si>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</si>
  <si>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</si>
  <si>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</si>
  <si>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</si>
  <si>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</si>
  <si>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</si>
  <si>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</si>
  <si>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</si>
  <si>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</si>
  <si>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</si>
  <si>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</si>
  <si>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</si>
  <si>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</si>
  <si>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</si>
  <si>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</si>
  <si>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</si>
  <si>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</si>
  <si>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</si>
  <si>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</si>
  <si>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</si>
  <si>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</si>
  <si>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</si>
  <si>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</si>
  <si>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</si>
  <si>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</si>
  <si>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</si>
  <si>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</si>
  <si>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</si>
  <si>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</si>
  <si>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</si>
  <si>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</si>
  <si>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</si>
  <si>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</si>
  <si>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</si>
  <si>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</si>
  <si>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</si>
  <si>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</si>
  <si>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</si>
  <si>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</si>
  <si>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</si>
  <si>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</si>
  <si>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</si>
  <si>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</si>
  <si>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</si>
  <si>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</si>
  <si>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</si>
  <si>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</si>
  <si>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</si>
  <si>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</si>
  <si>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</si>
  <si>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</si>
  <si>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</si>
  <si>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</si>
  <si>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</si>
  <si>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</si>
  <si>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</si>
  <si>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</si>
  <si>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</si>
  <si>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</si>
  <si>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</si>
  <si>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</si>
  <si>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</si>
  <si>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</si>
  <si>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</si>
  <si>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</si>
  <si>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</si>
  <si>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</si>
  <si>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</si>
  <si>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</si>
  <si>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</si>
  <si>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</si>
  <si>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</si>
  <si>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</si>
  <si>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</si>
  <si>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</si>
  <si>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</si>
  <si>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</si>
  <si>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</si>
  <si>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</si>
  <si>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</si>
  <si>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</si>
  <si>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</si>
  <si>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</si>
  <si>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</si>
  <si>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</si>
  <si>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</si>
  <si>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</si>
  <si>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</si>
  <si>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</si>
  <si>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</si>
  <si>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</si>
  <si>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</si>
  <si>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</si>
  <si>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</si>
  <si>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</si>
  <si>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</si>
  <si>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</si>
  <si>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</si>
  <si>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</si>
  <si>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</si>
  <si>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</si>
  <si>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</si>
  <si>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</si>
  <si>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</si>
  <si>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</si>
  <si>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</si>
  <si>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</si>
  <si>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</si>
  <si>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</si>
  <si>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</si>
  <si>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</si>
  <si>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</si>
  <si>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</si>
  <si>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</si>
  <si>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</si>
  <si>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</si>
  <si>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</si>
  <si>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</si>
  <si>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</si>
  <si>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</si>
  <si>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</si>
  <si>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</si>
  <si>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</si>
  <si>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</si>
  <si>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</si>
  <si>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</si>
  <si>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</si>
  <si>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</si>
  <si>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</si>
  <si>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</si>
  <si>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</si>
  <si>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</si>
  <si>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</si>
  <si>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</si>
  <si>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</si>
  <si>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</si>
  <si>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</si>
  <si>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</si>
  <si>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</si>
  <si>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</si>
  <si>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</si>
  <si>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</si>
  <si>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</si>
  <si>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</si>
  <si>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</si>
  <si>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</si>
  <si>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</si>
  <si>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</si>
  <si>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</si>
  <si>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</si>
  <si>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</si>
  <si>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</si>
  <si>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</si>
  <si>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</si>
  <si>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</si>
  <si>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</si>
  <si>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</si>
  <si>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</si>
  <si>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</si>
  <si>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</si>
  <si>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</si>
  <si>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</si>
  <si>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</si>
  <si>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</si>
  <si>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</si>
  <si>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</si>
  <si>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</si>
  <si>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</si>
  <si>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</si>
  <si>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</si>
  <si>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</si>
  <si>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</si>
  <si>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</si>
  <si>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</si>
  <si>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</si>
  <si>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</si>
  <si>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</si>
  <si>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</si>
  <si>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</si>
  <si>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</si>
  <si>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</si>
  <si>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</si>
  <si>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</si>
  <si>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</si>
  <si>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</si>
  <si>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</si>
  <si>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</si>
  <si>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</si>
  <si>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</si>
  <si>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</si>
  <si>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</si>
  <si>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</si>
  <si>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</si>
  <si>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</si>
  <si>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</si>
  <si>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</si>
  <si>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</si>
  <si>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</si>
  <si>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</si>
  <si>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</si>
  <si>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</si>
  <si>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</si>
  <si>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</si>
  <si>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</si>
  <si>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</si>
  <si>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</si>
  <si>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</si>
  <si>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</si>
  <si>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</si>
  <si>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</si>
  <si>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</si>
  <si>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</si>
  <si>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</si>
  <si>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</si>
  <si>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</si>
  <si>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</si>
  <si>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</si>
  <si>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</si>
  <si>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</si>
  <si>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</si>
  <si>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</si>
  <si>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</si>
  <si>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</si>
  <si>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</si>
  <si>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</si>
  <si>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</si>
  <si>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</si>
  <si>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</si>
  <si>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</si>
  <si>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</si>
  <si>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</si>
  <si>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</si>
  <si>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</si>
  <si>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</si>
  <si>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</si>
  <si>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</si>
  <si>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</si>
  <si>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</si>
  <si>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</si>
  <si>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</si>
  <si>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</si>
  <si>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</si>
  <si>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</si>
  <si>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</si>
  <si>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</si>
  <si>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</si>
  <si>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</si>
  <si>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</si>
  <si>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</si>
  <si>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</si>
  <si>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</si>
  <si>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</si>
  <si>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</si>
  <si>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</si>
  <si>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</si>
  <si>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</si>
  <si>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</si>
  <si>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</si>
  <si>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</si>
  <si>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</si>
  <si>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</si>
  <si>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</si>
  <si>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</si>
  <si>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</si>
  <si>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</si>
  <si>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</si>
  <si>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</si>
  <si>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</si>
  <si>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</si>
  <si>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</si>
  <si>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</si>
  <si>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</si>
  <si>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</si>
  <si>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</si>
  <si>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</si>
  <si>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</si>
  <si>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</si>
  <si>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</si>
  <si>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</si>
  <si>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</si>
  <si>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</si>
  <si>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</si>
  <si>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</si>
  <si>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</si>
  <si>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</si>
  <si>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</si>
  <si>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</si>
  <si>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</si>
  <si>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</si>
  <si>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</si>
  <si>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</si>
  <si>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</si>
  <si>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</si>
  <si>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</si>
  <si>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</si>
  <si>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</si>
  <si>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</si>
  <si>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</si>
  <si>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</si>
  <si>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</si>
  <si>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</si>
  <si>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</si>
  <si>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</si>
  <si>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</si>
  <si>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</si>
  <si>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</si>
  <si>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</si>
  <si>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</si>
  <si>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</si>
  <si>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</si>
  <si>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</si>
  <si>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</si>
  <si>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</si>
  <si>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</si>
  <si>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</si>
  <si>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</si>
  <si>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</si>
  <si>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</si>
  <si>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</si>
  <si>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</si>
  <si>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</si>
  <si>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</si>
  <si>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</si>
  <si>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</si>
  <si>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</si>
  <si>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</si>
  <si>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</si>
  <si>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</si>
  <si>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</si>
  <si>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</si>
  <si>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</si>
  <si>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</si>
  <si>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</si>
  <si>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</si>
  <si>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</si>
  <si>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</si>
  <si>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</si>
  <si>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</si>
  <si>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</si>
  <si>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</si>
  <si>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</si>
  <si>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</si>
  <si>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</si>
  <si>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</si>
  <si>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</si>
  <si>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</si>
  <si>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</si>
  <si>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</si>
  <si>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</si>
  <si>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</si>
  <si>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</si>
  <si>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</si>
  <si>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</si>
  <si>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</si>
  <si>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</si>
  <si>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</si>
  <si>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</si>
  <si>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</si>
  <si>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</si>
  <si>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</si>
  <si>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</si>
  <si>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</si>
  <si>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</si>
  <si>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</si>
  <si>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</si>
  <si>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</si>
  <si>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</si>
  <si>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</si>
  <si>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</si>
  <si>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</si>
  <si>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</si>
  <si>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</si>
  <si>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</si>
  <si>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</si>
  <si>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</si>
  <si>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</si>
  <si>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</si>
  <si>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</si>
  <si>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</si>
  <si>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</si>
  <si>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</si>
  <si>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</si>
  <si>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</si>
  <si>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</si>
  <si>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</si>
  <si>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</si>
  <si>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</si>
  <si>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</si>
  <si>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</si>
  <si>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</si>
  <si>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</si>
  <si>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</si>
  <si>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</si>
  <si>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</si>
  <si>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</si>
  <si>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</si>
  <si>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</si>
  <si>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</si>
  <si>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</si>
  <si>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</si>
  <si>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</si>
  <si>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</si>
  <si>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</si>
  <si>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</si>
  <si>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</si>
  <si>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</si>
  <si>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</si>
  <si>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</si>
  <si>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</si>
  <si>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</si>
  <si>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</si>
  <si>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</si>
  <si>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</si>
  <si>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</si>
  <si>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</si>
  <si>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</si>
  <si>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</si>
  <si>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</si>
  <si>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</si>
  <si>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</si>
  <si>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</si>
  <si>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</si>
  <si>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</si>
  <si>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</si>
  <si>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</si>
  <si>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</si>
  <si>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</si>
  <si>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</si>
  <si>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</si>
  <si>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</si>
  <si>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</si>
  <si>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</si>
  <si>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</si>
  <si>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</si>
  <si>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</si>
  <si>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</si>
  <si>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</si>
  <si>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</si>
  <si>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</si>
  <si>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</si>
  <si>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</si>
  <si>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</si>
  <si>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</si>
  <si>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</si>
  <si>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</si>
  <si>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</si>
  <si>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</si>
  <si>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</si>
  <si>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</si>
  <si>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</si>
  <si>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</si>
  <si>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</si>
  <si>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</si>
  <si>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</si>
  <si>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</si>
  <si>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</si>
  <si>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</si>
  <si>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</si>
  <si>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</si>
  <si>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</si>
  <si>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</si>
  <si>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</si>
  <si>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</si>
  <si>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</si>
  <si>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</si>
  <si>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</si>
  <si>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</si>
  <si>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</si>
  <si>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</si>
  <si>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</si>
  <si>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</si>
  <si>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</si>
  <si>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</si>
  <si>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</si>
  <si>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</si>
  <si>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</si>
  <si>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</si>
  <si>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</si>
  <si>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</si>
  <si>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</si>
  <si>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</si>
  <si>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</si>
  <si>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</si>
  <si>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</si>
  <si>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</si>
  <si>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</si>
  <si>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</si>
  <si>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</si>
  <si>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</si>
  <si>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</si>
  <si>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</si>
  <si>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</si>
  <si>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</si>
  <si>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</si>
  <si>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</si>
  <si>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</si>
  <si>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</si>
  <si>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</si>
  <si>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</si>
  <si>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</si>
  <si>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</si>
  <si>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</si>
  <si>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</si>
  <si>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</si>
  <si>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</si>
  <si>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</si>
  <si>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</si>
  <si>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</si>
  <si>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</si>
  <si>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</si>
  <si>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</si>
  <si>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</si>
  <si>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</si>
  <si>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</si>
  <si>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</si>
  <si>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</si>
  <si>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</si>
  <si>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</si>
  <si>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</si>
  <si>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</si>
  <si>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</si>
  <si>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</si>
  <si>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</si>
  <si>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</si>
  <si>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</si>
  <si>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</si>
  <si>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</si>
  <si>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</si>
  <si>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</si>
  <si>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</si>
  <si>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</si>
  <si>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</si>
  <si>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</si>
  <si>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</si>
  <si>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</si>
  <si>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</si>
  <si>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</si>
  <si>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</si>
  <si>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</si>
  <si>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</si>
  <si>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</si>
  <si>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</si>
  <si>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</si>
  <si>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</si>
  <si>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</si>
  <si>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</si>
  <si>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</si>
  <si>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</si>
  <si>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</si>
  <si>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</si>
  <si>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</si>
  <si>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</si>
  <si>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</si>
  <si>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</si>
  <si>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</si>
  <si>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</si>
  <si>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</si>
  <si>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</si>
  <si>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</si>
  <si>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</si>
  <si>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</si>
  <si>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</si>
  <si>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</si>
  <si>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</si>
  <si>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</si>
  <si>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</si>
  <si>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</si>
  <si>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</si>
  <si>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</si>
  <si>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</si>
  <si>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</si>
  <si>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</si>
  <si>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</si>
  <si>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</si>
  <si>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</si>
  <si>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</si>
  <si>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</si>
  <si>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</si>
  <si>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</si>
  <si>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</si>
  <si>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</si>
  <si>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</si>
  <si>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</si>
  <si>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</si>
  <si>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</si>
  <si>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</si>
  <si>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</si>
  <si>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</si>
  <si>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</si>
  <si>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</si>
  <si>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</si>
  <si>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</si>
  <si>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</si>
  <si>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</si>
  <si>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</si>
  <si>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</si>
  <si>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</si>
  <si>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</si>
  <si>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</si>
  <si>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</si>
  <si>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</si>
  <si>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</si>
  <si>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</si>
  <si>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</si>
  <si>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</si>
  <si>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</si>
  <si>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</si>
  <si>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</si>
  <si>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</si>
  <si>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</si>
  <si>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</si>
  <si>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</si>
  <si>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</si>
  <si>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</si>
  <si>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</si>
  <si>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</si>
  <si>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</si>
  <si>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</si>
  <si>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</si>
  <si>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</si>
  <si>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</si>
  <si>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</si>
  <si>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</si>
  <si>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</si>
  <si>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</si>
  <si>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</si>
  <si>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</si>
  <si>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</si>
  <si>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</si>
  <si>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</si>
  <si>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</si>
  <si>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</si>
  <si>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</si>
  <si>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</si>
  <si>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</si>
  <si>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</si>
  <si>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</si>
  <si>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</si>
  <si>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</si>
  <si>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</si>
  <si>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</si>
  <si>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</si>
  <si>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</si>
  <si>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</si>
  <si>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</si>
  <si>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</si>
  <si>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</si>
  <si>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</si>
  <si>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</si>
  <si>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</si>
  <si>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</si>
  <si>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</si>
  <si>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</si>
  <si>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</si>
  <si>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</si>
  <si>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</si>
  <si>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</si>
  <si>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</si>
  <si>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</si>
  <si>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</si>
  <si>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</si>
  <si>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</si>
  <si>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</si>
  <si>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</si>
  <si>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</si>
  <si>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</si>
  <si>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</si>
  <si>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</si>
  <si>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</si>
  <si>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</si>
  <si>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</si>
  <si>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</si>
  <si>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</si>
  <si>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</si>
  <si>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</si>
  <si>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</si>
  <si>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</si>
  <si>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</si>
  <si>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</si>
  <si>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</si>
  <si>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</si>
  <si>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</si>
  <si>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</si>
  <si>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</si>
  <si>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</si>
  <si>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</si>
  <si>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</si>
  <si>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</si>
  <si>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</si>
  <si>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</si>
  <si>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</si>
  <si>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</si>
  <si>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</si>
  <si>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</si>
  <si>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</si>
  <si>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</si>
  <si>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</si>
  <si>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</si>
  <si>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</si>
  <si>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</si>
  <si>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</si>
  <si>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</si>
  <si>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</si>
  <si>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</si>
  <si>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</si>
  <si>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</si>
  <si>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</si>
  <si>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</si>
  <si>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</si>
  <si>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</si>
  <si>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</si>
  <si>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</si>
  <si>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</si>
  <si>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</si>
  <si>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</si>
  <si>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</si>
  <si>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</si>
  <si>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</si>
  <si>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</si>
  <si>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</si>
  <si>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</si>
  <si>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</si>
  <si>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</si>
  <si>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</si>
  <si>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</si>
  <si>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</si>
  <si>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</si>
  <si>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</si>
  <si>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</si>
  <si>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</si>
  <si>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</si>
  <si>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</si>
  <si>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</si>
  <si>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</si>
  <si>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</si>
  <si>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</si>
  <si>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</si>
  <si>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</si>
  <si>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</si>
  <si>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</si>
  <si>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</si>
  <si>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</si>
  <si>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</si>
  <si>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</si>
  <si>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</si>
  <si>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</si>
  <si>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</si>
  <si>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</si>
  <si>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</si>
  <si>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</si>
  <si>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</si>
  <si>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</si>
  <si>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</si>
  <si>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</si>
  <si>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</si>
  <si>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</si>
  <si>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</si>
  <si>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</si>
  <si>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</si>
  <si>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</si>
  <si>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</si>
  <si>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</si>
  <si>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</si>
  <si>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</si>
  <si>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</si>
  <si>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</si>
  <si>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</si>
  <si>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</si>
  <si>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</si>
  <si>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</si>
  <si>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</si>
  <si>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</si>
  <si>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</si>
  <si>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</si>
  <si>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</si>
  <si>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</si>
  <si>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</si>
  <si>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</si>
  <si>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</si>
  <si>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</si>
  <si>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</si>
  <si>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</si>
  <si>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</si>
  <si>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</si>
  <si>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</si>
  <si>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</si>
  <si>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</si>
  <si>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</si>
  <si>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</si>
  <si>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</si>
  <si>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</si>
  <si>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</si>
  <si>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</si>
  <si>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</si>
  <si>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</si>
  <si>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</si>
  <si>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</si>
  <si>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</si>
  <si>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</si>
  <si>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</si>
  <si>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</si>
  <si>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</si>
  <si>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</si>
  <si>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</si>
  <si>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</si>
  <si>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</si>
  <si>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</si>
  <si>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</si>
  <si>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</si>
  <si>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</si>
  <si>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</si>
  <si>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</si>
  <si>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</si>
  <si>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</si>
  <si>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</si>
  <si>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</si>
  <si>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</si>
  <si>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</si>
  <si>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</si>
  <si>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</si>
  <si>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</si>
  <si>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</si>
  <si>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</si>
  <si>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</si>
  <si>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</si>
  <si>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</si>
  <si>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</si>
  <si>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</si>
  <si>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</si>
  <si>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</si>
  <si>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</si>
  <si>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</si>
  <si>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</si>
  <si>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</si>
  <si>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</si>
  <si>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</si>
  <si>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</si>
  <si>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</si>
  <si>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</si>
  <si>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</si>
  <si>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</si>
  <si>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</si>
  <si>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</si>
  <si>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</si>
  <si>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</si>
  <si>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</si>
  <si>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</si>
  <si>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</si>
  <si>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</si>
  <si>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</si>
  <si>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</si>
  <si>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</si>
  <si>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</si>
  <si>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</si>
  <si>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</si>
  <si>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</si>
  <si>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</si>
  <si>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</si>
  <si>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</si>
  <si>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</si>
  <si>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</si>
  <si>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</si>
  <si>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</si>
  <si>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</si>
  <si>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</si>
  <si>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</si>
  <si>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</si>
  <si>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</si>
  <si>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</si>
  <si>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</si>
  <si>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</si>
  <si>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</si>
  <si>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</si>
  <si>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</si>
  <si>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</si>
  <si>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</si>
  <si>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</si>
  <si>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</si>
  <si>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</si>
  <si>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</si>
  <si>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</si>
  <si>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</si>
  <si>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</si>
  <si>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</si>
  <si>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</si>
  <si>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</si>
  <si>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</si>
  <si>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</si>
  <si>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</si>
  <si>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</si>
  <si>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</si>
  <si>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</si>
  <si>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</si>
  <si>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</si>
  <si>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</si>
  <si>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</si>
  <si>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</si>
  <si>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</si>
  <si>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</si>
  <si>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</si>
  <si>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</si>
  <si>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</si>
  <si>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</si>
  <si>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</si>
  <si>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</si>
  <si>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</si>
  <si>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</si>
  <si>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</si>
  <si>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</si>
  <si>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</si>
  <si>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</si>
  <si>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</si>
  <si>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</si>
  <si>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</si>
  <si>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</si>
  <si>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</si>
  <si>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</si>
  <si>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</si>
  <si>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</si>
  <si>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</si>
  <si>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</si>
  <si>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</si>
  <si>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</si>
  <si>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</si>
  <si>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</si>
  <si>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</si>
  <si>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</si>
  <si>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</si>
  <si>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</si>
  <si>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</si>
  <si>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</si>
  <si>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</si>
  <si>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</si>
  <si>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</si>
  <si>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</si>
  <si>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</si>
  <si>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</si>
  <si>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</si>
  <si>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</si>
  <si>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</si>
  <si>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</si>
  <si>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</si>
  <si>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</si>
  <si>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</si>
  <si>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</si>
  <si>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</si>
  <si>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</si>
  <si>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</si>
  <si>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</si>
  <si>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</si>
  <si>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</si>
  <si>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</si>
  <si>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</si>
  <si>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</si>
  <si>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</si>
  <si>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</si>
  <si>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</si>
  <si>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</si>
  <si>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</si>
  <si>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</si>
  <si>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</si>
  <si>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</si>
  <si>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</si>
  <si>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</si>
  <si>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</si>
  <si>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</si>
  <si>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</si>
  <si>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</si>
  <si>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</si>
  <si>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</si>
  <si>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</si>
  <si>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</si>
  <si>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</si>
  <si>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</si>
  <si>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</si>
  <si>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</si>
  <si>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</si>
  <si>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</si>
  <si>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</si>
  <si>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</si>
  <si>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</si>
  <si>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</si>
  <si>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</si>
  <si>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</si>
  <si>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</si>
  <si>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</si>
  <si>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</si>
  <si>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</si>
  <si>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</si>
  <si>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</si>
  <si>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</si>
  <si>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</si>
  <si>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</si>
  <si>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</si>
  <si>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</si>
  <si>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</si>
  <si>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</si>
  <si>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</si>
  <si>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</si>
  <si>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</si>
  <si>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</si>
  <si>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</si>
  <si>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</si>
  <si>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</si>
  <si>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</si>
  <si>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</si>
  <si>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</si>
  <si>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</si>
  <si>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</si>
  <si>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</si>
  <si>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</si>
  <si>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</si>
  <si>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</si>
  <si>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</si>
  <si>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</si>
  <si>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</si>
  <si>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</si>
  <si>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</si>
  <si>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</si>
  <si>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</si>
  <si>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</si>
  <si>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</si>
  <si>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</si>
  <si>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</si>
  <si>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</si>
  <si>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</si>
  <si>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</si>
  <si>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</si>
  <si>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</si>
  <si>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</si>
  <si>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</si>
  <si>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</si>
  <si>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</si>
  <si>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</si>
  <si>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</si>
  <si>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</si>
  <si>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</si>
  <si>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</si>
  <si>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</si>
  <si>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</si>
  <si>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</si>
  <si>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</si>
  <si>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</si>
  <si>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</si>
  <si>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</si>
  <si>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</si>
  <si>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</si>
  <si>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</si>
  <si>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</si>
  <si>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</si>
  <si>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</si>
  <si>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</si>
  <si>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</si>
  <si>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</si>
  <si>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</si>
  <si>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</si>
  <si>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</si>
  <si>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</si>
  <si>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</si>
  <si>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</si>
  <si>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</si>
  <si>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</si>
  <si>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</si>
  <si>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</si>
  <si>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</si>
  <si>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</si>
  <si>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</si>
  <si>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</si>
  <si>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</si>
  <si>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</si>
  <si>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</si>
  <si>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</si>
  <si>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</si>
  <si>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</si>
  <si>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</si>
  <si>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</si>
  <si>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</si>
  <si>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</si>
  <si>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</si>
  <si>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</si>
  <si>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</si>
  <si>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</si>
  <si>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</si>
  <si>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</si>
  <si>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</si>
  <si>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</si>
  <si>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</si>
  <si>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</si>
  <si>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</si>
  <si>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</si>
  <si>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</si>
  <si>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</si>
  <si>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</si>
  <si>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</si>
  <si>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</si>
  <si>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</si>
  <si>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</si>
  <si>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</si>
  <si>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</si>
  <si>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</si>
  <si>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</si>
  <si>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</si>
  <si>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</si>
  <si>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</si>
  <si>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</si>
  <si>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</si>
  <si>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</si>
  <si>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</si>
  <si>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</si>
  <si>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</si>
  <si>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</si>
  <si>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</si>
  <si>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</si>
  <si>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</si>
  <si>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</si>
  <si>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</si>
  <si>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</si>
  <si>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</si>
  <si>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</si>
  <si>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</si>
  <si>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</si>
  <si>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</si>
  <si>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</si>
  <si>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</si>
  <si>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</si>
  <si>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</si>
  <si>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</si>
  <si>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</si>
  <si>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</si>
  <si>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</si>
  <si>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</si>
  <si>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</si>
  <si>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</si>
  <si>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</si>
  <si>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</si>
  <si>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</si>
  <si>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</si>
  <si>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</si>
  <si>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</si>
  <si>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</si>
  <si>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</si>
  <si>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</si>
  <si>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</si>
  <si>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</si>
  <si>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</si>
  <si>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</si>
  <si>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</si>
  <si>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</si>
  <si>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</si>
  <si>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</si>
  <si>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</si>
  <si>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</si>
  <si>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</si>
  <si>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</si>
  <si>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</si>
  <si>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</si>
  <si>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</si>
  <si>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</si>
  <si>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</si>
  <si>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</si>
  <si>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</si>
  <si>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</si>
  <si>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</si>
  <si>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</si>
  <si>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</si>
  <si>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</si>
  <si>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</si>
  <si>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</si>
  <si>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</si>
  <si>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</si>
  <si>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</si>
  <si>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</si>
  <si>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</si>
  <si>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</si>
  <si>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</si>
  <si>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</si>
  <si>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</si>
  <si>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</si>
  <si>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</si>
  <si>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</si>
  <si>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</si>
  <si>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</si>
  <si>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</si>
  <si>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</si>
  <si>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</si>
  <si>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</si>
  <si>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</si>
  <si>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</si>
  <si>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</si>
  <si>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</si>
  <si>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</si>
  <si>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</si>
  <si>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</si>
  <si>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</si>
  <si>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</si>
  <si>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</si>
  <si>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</si>
  <si>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</si>
  <si>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</si>
  <si>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</si>
  <si>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</si>
  <si>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</si>
  <si>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</si>
  <si>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</si>
  <si>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</si>
  <si>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</si>
  <si>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</si>
  <si>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</si>
  <si>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</si>
  <si>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</si>
  <si>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</si>
  <si>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</si>
  <si>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</si>
  <si>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</si>
  <si>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</si>
  <si>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</si>
  <si>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</si>
  <si>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</si>
  <si>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</si>
  <si>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</si>
  <si>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</si>
  <si>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</si>
  <si>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</si>
  <si>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</si>
  <si>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</si>
  <si>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</si>
  <si>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</si>
  <si>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</si>
  <si>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</si>
  <si>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</si>
  <si>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</si>
  <si>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</si>
  <si>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</si>
  <si>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</si>
  <si>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</si>
  <si>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</si>
  <si>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</si>
  <si>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</si>
  <si>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</si>
  <si>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</si>
  <si>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</si>
  <si>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</si>
  <si>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</si>
  <si>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</si>
  <si>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</si>
  <si>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</si>
  <si>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</si>
  <si>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</si>
  <si>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</si>
  <si>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</si>
  <si>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</si>
  <si>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</si>
  <si>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</si>
  <si>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</si>
  <si>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</si>
  <si>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</si>
  <si>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</si>
  <si>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</si>
  <si>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</si>
  <si>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</si>
  <si>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</si>
  <si>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</si>
  <si>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</si>
  <si>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</si>
  <si>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</si>
  <si>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</si>
  <si>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</si>
  <si>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</si>
  <si>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</si>
  <si>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</si>
  <si>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</si>
  <si>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</si>
  <si>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</si>
  <si>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</si>
  <si>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</si>
  <si>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</si>
  <si>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</si>
  <si>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</si>
  <si>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</si>
  <si>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</si>
  <si>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</si>
  <si>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</si>
  <si>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</si>
  <si>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</si>
  <si>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</si>
  <si>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</si>
  <si>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</si>
  <si>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</si>
  <si>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</si>
  <si>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</si>
  <si>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</si>
  <si>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</si>
  <si>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</si>
  <si>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</si>
  <si>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</si>
  <si>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</si>
  <si>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</si>
  <si>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</si>
  <si>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</si>
  <si>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</si>
  <si>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</si>
  <si>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</si>
  <si>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</si>
  <si>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</si>
  <si>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</si>
  <si>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</si>
  <si>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</si>
  <si>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</si>
  <si>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</si>
  <si>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</si>
  <si>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</si>
  <si>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</si>
  <si>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</si>
  <si>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</si>
  <si>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</si>
  <si>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</si>
  <si>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</si>
  <si>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</si>
  <si>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</si>
  <si>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</si>
  <si>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</si>
  <si>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</si>
  <si>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</si>
  <si>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</si>
  <si>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</si>
  <si>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</si>
  <si>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</si>
  <si>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</si>
  <si>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</si>
  <si>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</si>
  <si>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</si>
  <si>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</si>
  <si>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</si>
  <si>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</si>
  <si>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</si>
  <si>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</si>
  <si>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</si>
  <si>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</si>
  <si>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</si>
  <si>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</si>
  <si>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</si>
  <si>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</si>
  <si>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</si>
  <si>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</si>
  <si>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</si>
  <si>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</si>
  <si>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</si>
  <si>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</si>
  <si>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</si>
  <si>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</si>
  <si>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</si>
  <si>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</si>
  <si>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</si>
  <si>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</si>
  <si>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</si>
  <si>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</si>
  <si>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</si>
  <si>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</si>
  <si>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</si>
  <si>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</si>
  <si>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</si>
  <si>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</si>
  <si>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</si>
  <si>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</si>
  <si>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</si>
  <si>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</si>
  <si>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</si>
  <si>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</si>
  <si>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</si>
  <si>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</si>
  <si>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</si>
  <si>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</si>
  <si>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</si>
  <si>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</si>
  <si>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</si>
  <si>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</si>
  <si>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</si>
  <si>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</si>
  <si>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</si>
  <si>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</si>
  <si>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</si>
  <si>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</si>
  <si>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</si>
  <si>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</si>
  <si>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</si>
  <si>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</si>
  <si>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</si>
  <si>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</si>
  <si>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</si>
  <si>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</si>
  <si>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</si>
  <si>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</si>
  <si>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</si>
  <si>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</si>
  <si>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</si>
  <si>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</si>
  <si>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</si>
  <si>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</si>
  <si>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</si>
  <si>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</si>
  <si>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</si>
  <si>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</si>
  <si>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</si>
  <si>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</si>
  <si>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</si>
  <si>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</si>
  <si>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</si>
  <si>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</si>
  <si>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</si>
  <si>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</si>
  <si>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</si>
  <si>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</si>
  <si>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</si>
  <si>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</si>
  <si>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</si>
  <si>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</si>
  <si>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</si>
  <si>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</si>
  <si>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</si>
  <si>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</si>
  <si>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</si>
  <si>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</si>
  <si>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</si>
  <si>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</si>
  <si>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</si>
  <si>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</si>
  <si>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</si>
  <si>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</si>
  <si>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</si>
  <si>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</si>
  <si>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</si>
  <si>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</si>
  <si>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</si>
  <si>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</si>
  <si>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</si>
  <si>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</si>
  <si>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</si>
  <si>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</si>
  <si>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</si>
  <si>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</si>
  <si>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</si>
  <si>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</si>
  <si>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</si>
  <si>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</si>
  <si>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</si>
  <si>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</si>
  <si>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</si>
  <si>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</si>
  <si>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</si>
  <si>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</si>
  <si>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</si>
  <si>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</si>
  <si>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</si>
  <si>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</si>
  <si>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</si>
  <si>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</si>
  <si>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</si>
  <si>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</si>
  <si>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</si>
  <si>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</si>
  <si>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</si>
  <si>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</si>
  <si>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</si>
  <si>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</si>
  <si>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</si>
  <si>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</si>
  <si>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</si>
  <si>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</si>
  <si>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</si>
  <si>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</si>
  <si>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</si>
  <si>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</si>
  <si>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</si>
  <si>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</si>
  <si>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</si>
  <si>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</si>
  <si>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</si>
  <si>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</si>
  <si>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</si>
  <si>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</si>
  <si>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</si>
  <si>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</si>
  <si>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</si>
  <si>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</si>
  <si>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</si>
  <si>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</si>
  <si>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</si>
  <si>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</si>
  <si>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</si>
  <si>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</si>
  <si>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</si>
  <si>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</si>
  <si>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</si>
  <si>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</si>
  <si>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</si>
  <si>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</si>
  <si>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</si>
  <si>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</si>
  <si>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</si>
  <si>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</si>
  <si>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</si>
  <si>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</si>
  <si>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</si>
  <si>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</si>
  <si>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</si>
  <si>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</si>
  <si>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</si>
  <si>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</si>
  <si>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</si>
  <si>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</si>
  <si>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</si>
  <si>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</si>
  <si>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</si>
  <si>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</si>
  <si>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</si>
  <si>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</si>
  <si>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</si>
  <si>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</si>
  <si>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</si>
  <si>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</si>
  <si>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</si>
  <si>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</si>
  <si>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</si>
  <si>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</si>
  <si>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</si>
  <si>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</si>
  <si>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</si>
  <si>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</si>
  <si>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</si>
  <si>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</si>
  <si>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</si>
  <si>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</si>
  <si>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</si>
  <si>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</si>
  <si>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</si>
  <si>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</si>
  <si>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</si>
  <si>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</si>
  <si>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</si>
  <si>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</si>
  <si>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</si>
  <si>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</si>
  <si>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</si>
  <si>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</si>
  <si>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</si>
  <si>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</si>
  <si>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</si>
  <si>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</si>
  <si>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</si>
  <si>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</si>
  <si>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</si>
  <si>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</si>
  <si>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</si>
  <si>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</si>
  <si>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</si>
  <si>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</si>
  <si>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</si>
  <si>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</si>
  <si>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</si>
  <si>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</si>
  <si>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</si>
  <si>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</si>
  <si>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</si>
  <si>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</si>
  <si>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</si>
  <si>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</si>
  <si>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</si>
  <si>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</si>
  <si>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</si>
  <si>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</si>
  <si>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</si>
  <si>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</si>
  <si>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</si>
  <si>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</si>
  <si>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</si>
  <si>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</si>
  <si>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</si>
  <si>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</si>
  <si>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</si>
  <si>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</si>
  <si>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</si>
  <si>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</si>
  <si>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</si>
  <si>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</si>
  <si>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</si>
  <si>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</si>
  <si>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</si>
  <si>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</si>
  <si>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</si>
  <si>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</si>
  <si>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</si>
  <si>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</si>
  <si>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</si>
  <si>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</si>
  <si>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</si>
  <si>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</si>
  <si>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</si>
  <si>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</si>
  <si>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</si>
  <si>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</si>
  <si>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</si>
  <si>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</si>
  <si>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</si>
  <si>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</si>
  <si>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</si>
  <si>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</si>
  <si>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</si>
  <si>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</si>
  <si>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</si>
  <si>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</si>
  <si>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</si>
  <si>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</si>
  <si>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</si>
  <si>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</si>
  <si>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</si>
  <si>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</si>
  <si>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</si>
  <si>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</si>
  <si>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</si>
  <si>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</si>
  <si>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</si>
  <si>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</si>
  <si>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</si>
  <si>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</si>
  <si>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</si>
  <si>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</si>
  <si>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</si>
  <si>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</si>
  <si>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</si>
  <si>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</si>
  <si>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</si>
  <si>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</si>
  <si>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</si>
  <si>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</si>
  <si>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</si>
  <si>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</si>
  <si>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</si>
  <si>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</si>
  <si>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</si>
  <si>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</si>
  <si>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</si>
  <si>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</si>
  <si>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</si>
  <si>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</si>
  <si>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</si>
  <si>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</si>
  <si>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</si>
  <si>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</si>
  <si>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</si>
  <si>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</si>
  <si>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</si>
  <si>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</si>
  <si>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</si>
  <si>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</si>
  <si>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</si>
  <si>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</si>
  <si>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</si>
  <si>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</si>
  <si>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</si>
  <si>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</si>
  <si>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</si>
  <si>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</si>
  <si>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</si>
  <si>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</si>
  <si>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</si>
  <si>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</si>
  <si>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</si>
  <si>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</si>
  <si>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</si>
  <si>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</si>
  <si>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</si>
  <si>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</si>
  <si>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</si>
  <si>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</si>
  <si>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</si>
  <si>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</si>
  <si>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</si>
  <si>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</si>
  <si>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</si>
  <si>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</si>
  <si>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</si>
  <si>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</si>
  <si>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</si>
  <si>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</si>
  <si>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</si>
  <si>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</si>
  <si>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</si>
  <si>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</si>
  <si>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</si>
  <si>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</si>
  <si>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</si>
  <si>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</si>
  <si>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</si>
  <si>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</si>
  <si>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</si>
  <si>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</si>
  <si>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</si>
  <si>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</si>
  <si>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</si>
  <si>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</si>
  <si>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</si>
  <si>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</si>
  <si>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</si>
  <si>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</si>
  <si>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</si>
  <si>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</si>
  <si>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</si>
  <si>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</si>
  <si>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</si>
  <si>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</si>
  <si>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</si>
  <si>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</si>
  <si>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</si>
  <si>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</si>
  <si>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</si>
  <si>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</si>
  <si>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</si>
  <si>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</si>
  <si>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</si>
  <si>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</si>
  <si>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</si>
  <si>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</si>
  <si>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</si>
  <si>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</si>
  <si>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</si>
  <si>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</si>
  <si>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</si>
  <si>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</si>
  <si>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</si>
  <si>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</si>
  <si>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</si>
  <si>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</si>
  <si>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</si>
  <si>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</si>
  <si>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</si>
  <si>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</si>
  <si>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</si>
  <si>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</si>
  <si>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</si>
  <si>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</si>
  <si>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</si>
  <si>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</si>
  <si>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</si>
  <si>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</si>
  <si>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</si>
  <si>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</si>
  <si>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</si>
  <si>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</si>
  <si>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</si>
  <si>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</si>
  <si>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</si>
  <si>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</si>
  <si>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</si>
  <si>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</si>
  <si>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</si>
  <si>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</si>
  <si>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</si>
  <si>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</si>
  <si>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</si>
  <si>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</si>
  <si>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</si>
  <si>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</si>
  <si>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</si>
  <si>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</si>
  <si>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</si>
  <si>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</si>
  <si>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</si>
  <si>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</si>
  <si>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</si>
  <si>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</si>
  <si>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</si>
  <si>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</si>
  <si>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</si>
  <si>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</si>
  <si>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</si>
  <si>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</si>
  <si>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</si>
  <si>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</si>
  <si>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</si>
  <si>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</si>
  <si>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</si>
  <si>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</si>
  <si>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</si>
  <si>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</si>
  <si>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</si>
  <si>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</si>
  <si>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</si>
  <si>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</si>
  <si>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</si>
  <si>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</si>
  <si>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</si>
  <si>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</si>
  <si>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</si>
  <si>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</si>
  <si>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</si>
  <si>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</si>
  <si>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</si>
  <si>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</si>
  <si>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</si>
  <si>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</si>
  <si>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</si>
  <si>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</si>
  <si>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</si>
  <si>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</si>
  <si>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</si>
  <si>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</si>
  <si>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</si>
  <si>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</si>
  <si>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</si>
  <si>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</si>
  <si>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</si>
  <si>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</si>
  <si>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</si>
  <si>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</si>
  <si>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</si>
  <si>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</si>
  <si>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</si>
  <si>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</si>
  <si>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</si>
  <si>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</si>
  <si>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</si>
  <si>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</si>
  <si>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</si>
  <si>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</si>
  <si>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</si>
  <si>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</si>
  <si>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</si>
  <si>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</si>
  <si>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</si>
  <si>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</si>
  <si>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</si>
  <si>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</si>
  <si>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</si>
  <si>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</si>
  <si>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</si>
  <si>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</si>
  <si>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</si>
  <si>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</si>
  <si>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</si>
  <si>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</si>
  <si>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</si>
  <si>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</si>
  <si>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</si>
  <si>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</si>
  <si>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</si>
  <si>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</si>
  <si>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</si>
  <si>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</si>
  <si>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</si>
  <si>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</si>
  <si>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</si>
  <si>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</si>
  <si>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</si>
  <si>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</si>
  <si>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</si>
  <si>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</si>
  <si>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</si>
  <si>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</si>
  <si>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</si>
  <si>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</si>
  <si>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</si>
  <si>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</si>
  <si>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</si>
  <si>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</si>
  <si>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</si>
  <si>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</si>
  <si>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</si>
  <si>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</si>
  <si>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</si>
  <si>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</si>
  <si>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</si>
  <si>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</si>
  <si>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</si>
  <si>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</si>
  <si>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</si>
  <si>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</si>
  <si>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</si>
  <si>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</si>
  <si>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</si>
  <si>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</si>
  <si>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</si>
  <si>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</si>
  <si>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</si>
  <si>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</si>
  <si>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</si>
  <si>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</si>
  <si>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</si>
  <si>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</si>
  <si>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</si>
  <si>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</si>
  <si>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</si>
  <si>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</si>
  <si>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</si>
  <si>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</si>
  <si>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</si>
  <si>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</si>
  <si>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</si>
  <si>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</si>
  <si>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</si>
  <si>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</si>
  <si>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</si>
  <si>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</si>
  <si>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</si>
  <si>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</si>
  <si>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</si>
  <si>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</si>
  <si>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</si>
  <si>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</si>
  <si>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</si>
  <si>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</si>
  <si>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</si>
  <si>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</si>
  <si>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</si>
  <si>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</si>
  <si>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</si>
  <si>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</si>
  <si>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</si>
  <si>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</si>
  <si>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</si>
  <si>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</si>
  <si>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</si>
  <si>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</si>
  <si>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</si>
  <si>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</si>
  <si>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</si>
  <si>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</si>
  <si>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</si>
  <si>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</si>
  <si>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</si>
  <si>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</si>
  <si>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</si>
  <si>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</si>
  <si>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</si>
  <si>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</si>
  <si>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</si>
  <si>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</si>
  <si>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</si>
  <si>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</si>
  <si>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</si>
  <si>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</si>
  <si>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</si>
  <si>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</si>
  <si>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</si>
  <si>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</si>
  <si>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</si>
  <si>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</si>
  <si>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</si>
  <si>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</si>
  <si>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</si>
  <si>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</si>
  <si>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</si>
  <si>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</si>
  <si>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</si>
  <si>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</si>
  <si>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</si>
  <si>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</si>
  <si>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</si>
  <si>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</si>
  <si>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</si>
  <si>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</si>
  <si>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</si>
  <si>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</si>
  <si>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</si>
  <si>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</si>
  <si>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</si>
  <si>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</si>
  <si>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</si>
  <si>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</si>
  <si>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</si>
  <si>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</si>
  <si>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</si>
  <si>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</si>
  <si>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</si>
  <si>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</si>
  <si>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</si>
  <si>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</si>
  <si>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</si>
  <si>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</si>
  <si>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</si>
  <si>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</si>
  <si>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</si>
  <si>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</si>
  <si>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</si>
  <si>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</si>
  <si>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</si>
  <si>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</si>
  <si>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</si>
  <si>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</si>
  <si>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</si>
  <si>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</si>
  <si>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</si>
  <si>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</si>
  <si>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</si>
  <si>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</si>
  <si>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</si>
  <si>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</si>
  <si>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</si>
  <si>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</si>
  <si>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</si>
  <si>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</si>
  <si>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</si>
  <si>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</si>
  <si>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</si>
  <si>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</si>
  <si>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</si>
  <si>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</si>
  <si>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</si>
  <si>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</si>
  <si>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</si>
  <si>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</si>
  <si>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</si>
  <si>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</si>
  <si>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</si>
  <si>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</si>
  <si>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</si>
  <si>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</si>
  <si>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</si>
  <si>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</si>
  <si>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</si>
  <si>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</si>
  <si>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</si>
  <si>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</si>
  <si>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</si>
  <si>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</si>
  <si>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</si>
  <si>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</si>
  <si>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</si>
  <si>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</si>
  <si>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</si>
  <si>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</si>
  <si>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</si>
  <si>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</si>
  <si>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</si>
  <si>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</si>
  <si>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</si>
  <si>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</si>
  <si>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</si>
  <si>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</si>
  <si>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</si>
  <si>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</si>
  <si>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</si>
  <si>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</si>
  <si>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</si>
  <si>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</si>
  <si>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</si>
  <si>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</si>
  <si>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</si>
  <si>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</si>
  <si>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</si>
  <si>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</si>
  <si>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</si>
  <si>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</si>
  <si>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</si>
  <si>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</si>
  <si>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</si>
  <si>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</si>
  <si>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</si>
  <si>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</si>
  <si>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</si>
  <si>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</si>
  <si>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</si>
  <si>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</si>
  <si>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</si>
  <si>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</si>
  <si>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</si>
  <si>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</si>
  <si>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</si>
  <si>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</si>
  <si>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</si>
  <si>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</si>
  <si>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</si>
  <si>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</si>
  <si>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</si>
  <si>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</si>
  <si>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</si>
  <si>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</si>
  <si>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</si>
  <si>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</si>
  <si>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</si>
  <si>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</si>
  <si>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</si>
  <si>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</si>
  <si>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</si>
  <si>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</si>
  <si>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</si>
  <si>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</si>
  <si>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</si>
  <si>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</si>
  <si>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</si>
  <si>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</si>
  <si>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</si>
  <si>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</si>
  <si>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</si>
  <si>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</si>
  <si>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</si>
  <si>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</si>
  <si>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</si>
  <si>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</si>
  <si>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</si>
  <si>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</si>
  <si>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</si>
  <si>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</si>
  <si>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</si>
  <si>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</si>
  <si>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</si>
  <si>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</si>
  <si>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</si>
  <si>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</si>
  <si>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</si>
  <si>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</si>
  <si>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</si>
  <si>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</si>
  <si>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</si>
  <si>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</si>
  <si>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</si>
  <si>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</si>
  <si>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</si>
  <si>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</si>
  <si>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</si>
  <si>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</si>
  <si>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</si>
  <si>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</si>
  <si>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</si>
  <si>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</si>
  <si>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</si>
  <si>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</si>
  <si>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</si>
  <si>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</si>
  <si>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</si>
  <si>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</si>
  <si>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</si>
  <si>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</si>
  <si>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</si>
  <si>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</si>
  <si>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</si>
  <si>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</si>
  <si>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</si>
  <si>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</si>
  <si>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</si>
  <si>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</si>
  <si>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</si>
  <si>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</si>
  <si>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</si>
  <si>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</si>
  <si>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</si>
  <si>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</si>
  <si>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</si>
  <si>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</si>
  <si>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</si>
  <si>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</si>
  <si>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</si>
  <si>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</si>
  <si>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</si>
  <si>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</si>
  <si>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</si>
  <si>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</si>
  <si>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</si>
  <si>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</si>
  <si>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</si>
  <si>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</si>
  <si>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</si>
  <si>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</si>
  <si>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</si>
  <si>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</si>
  <si>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</si>
  <si>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</si>
  <si>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</si>
  <si>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</si>
  <si>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</si>
  <si>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</si>
  <si>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</si>
  <si>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</si>
  <si>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</si>
  <si>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</si>
  <si>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</si>
  <si>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</si>
  <si>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</si>
  <si>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</si>
  <si>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</si>
  <si>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</si>
  <si>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</si>
  <si>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</si>
  <si>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</si>
  <si>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</si>
  <si>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</si>
  <si>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</si>
  <si>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</si>
  <si>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</si>
  <si>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</si>
  <si>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</si>
  <si>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</si>
  <si>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</si>
  <si>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</si>
  <si>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</si>
  <si>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</si>
  <si>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</si>
  <si>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</si>
  <si>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</si>
  <si>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</si>
  <si>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</si>
  <si>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</si>
  <si>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</si>
  <si>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</si>
  <si>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</si>
  <si>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</si>
  <si>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</si>
  <si>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</si>
  <si>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</si>
  <si>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</si>
  <si>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</si>
  <si>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</si>
  <si>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</si>
  <si>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</si>
  <si>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</si>
  <si>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</si>
  <si>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</si>
  <si>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</si>
  <si>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</si>
  <si>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</si>
  <si>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</si>
  <si>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</si>
  <si>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</si>
  <si>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</si>
  <si>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</si>
  <si>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</si>
  <si>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</si>
  <si>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</si>
  <si>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</si>
  <si>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</si>
  <si>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</si>
  <si>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</si>
  <si>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</si>
  <si>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</si>
  <si>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</si>
  <si>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</si>
  <si>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</si>
  <si>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</si>
  <si>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</si>
  <si>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</si>
  <si>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</si>
  <si>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</si>
  <si>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</si>
  <si>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</si>
  <si>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</si>
  <si>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</si>
  <si>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</si>
  <si>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</si>
  <si>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</si>
  <si>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</si>
  <si>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</si>
  <si>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</si>
  <si>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</si>
  <si>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</si>
  <si>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</si>
  <si>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</si>
  <si>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</si>
  <si>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</si>
  <si>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</si>
  <si>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</si>
  <si>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</si>
  <si>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</si>
  <si>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</si>
  <si>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</si>
  <si>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</si>
  <si>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</si>
  <si>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</si>
  <si>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</si>
  <si>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</si>
  <si>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</si>
  <si>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</si>
  <si>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</si>
  <si>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</si>
  <si>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</si>
  <si>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</si>
  <si>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</si>
  <si>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</si>
  <si>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</si>
  <si>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</si>
  <si>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</si>
  <si>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</si>
  <si>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</si>
  <si>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</si>
  <si>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</si>
  <si>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</si>
  <si>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</si>
  <si>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</si>
  <si>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</si>
  <si>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</si>
  <si>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</si>
  <si>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</si>
  <si>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</si>
  <si>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</si>
  <si>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</si>
  <si>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</si>
  <si>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</si>
  <si>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</si>
  <si>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</si>
  <si>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</si>
  <si>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</si>
  <si>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</si>
  <si>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</si>
  <si>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</si>
  <si>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</si>
  <si>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</si>
  <si>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</si>
  <si>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</si>
  <si>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</si>
  <si>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</si>
  <si>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</si>
  <si>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</si>
  <si>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</si>
  <si>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</si>
  <si>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</si>
  <si>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</si>
  <si>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</si>
  <si>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</si>
  <si>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</si>
  <si>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</si>
  <si>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</si>
  <si>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</si>
  <si>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</si>
  <si>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</si>
  <si>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</si>
  <si>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</si>
  <si>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</si>
  <si>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</si>
  <si>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</si>
  <si>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</si>
  <si>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</si>
  <si>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</si>
  <si>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</si>
  <si>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</si>
  <si>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</si>
  <si>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</si>
  <si>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</si>
  <si>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</si>
  <si>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</si>
  <si>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</si>
  <si>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</si>
  <si>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</si>
  <si>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</si>
  <si>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</si>
  <si>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</si>
  <si>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</si>
  <si>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</si>
  <si>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</si>
  <si>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</si>
  <si>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</si>
  <si>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</si>
  <si>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</si>
  <si>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</si>
  <si>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</si>
  <si>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</si>
  <si>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</si>
  <si>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</si>
  <si>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</si>
  <si>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</si>
  <si>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</si>
  <si>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</si>
  <si>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</si>
  <si>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</si>
  <si>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</si>
  <si>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</si>
  <si>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</si>
  <si>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</si>
  <si>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</si>
  <si>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</si>
  <si>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</si>
  <si>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</si>
  <si>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</si>
  <si>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</si>
  <si>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</si>
  <si>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</si>
  <si>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</si>
  <si>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</si>
  <si>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</si>
  <si>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</si>
  <si>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</si>
  <si>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</si>
  <si>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</si>
  <si>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</si>
  <si>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</si>
  <si>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</si>
  <si>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</si>
  <si>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</si>
  <si>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</si>
  <si>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</si>
  <si>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</si>
  <si>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</si>
  <si>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</si>
  <si>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</si>
  <si>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</si>
  <si>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</si>
  <si>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</si>
  <si>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</si>
  <si>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</si>
  <si>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</si>
  <si>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</si>
  <si>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</si>
  <si>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</si>
  <si>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</si>
  <si>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</si>
  <si>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</si>
  <si>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</si>
  <si>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</si>
  <si>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</si>
  <si>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</si>
  <si>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</si>
  <si>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</si>
  <si>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</si>
  <si>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</si>
  <si>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</si>
  <si>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</si>
  <si>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</si>
  <si>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</si>
  <si>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</si>
  <si>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</si>
  <si>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</si>
  <si>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</si>
  <si>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</si>
  <si>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</si>
  <si>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</si>
  <si>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</si>
  <si>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</si>
  <si>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</si>
  <si>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</si>
  <si>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</si>
  <si>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</si>
  <si>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</si>
  <si>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</si>
  <si>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</si>
  <si>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</si>
  <si>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</si>
  <si>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</si>
  <si>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</si>
  <si>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</si>
  <si>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</si>
  <si>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</si>
  <si>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</si>
  <si>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</si>
  <si>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</si>
  <si>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</si>
  <si>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</si>
  <si>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</si>
  <si>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</si>
  <si>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</si>
  <si>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</si>
  <si>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</si>
  <si>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</si>
  <si>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</si>
  <si>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</si>
  <si>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</si>
  <si>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</si>
  <si>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</si>
  <si>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</si>
  <si>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</si>
  <si>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</si>
  <si>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</si>
  <si>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</si>
  <si>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</si>
  <si>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</si>
  <si>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</si>
  <si>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</si>
  <si>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</si>
  <si>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</si>
  <si>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</si>
  <si>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</si>
  <si>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</si>
  <si>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</si>
  <si>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</si>
  <si>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</si>
  <si>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</si>
  <si>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</si>
  <si>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</si>
  <si>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</si>
  <si>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</si>
  <si>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</si>
  <si>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</si>
  <si>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</si>
  <si>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</si>
  <si>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</si>
  <si>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</si>
  <si>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</si>
  <si>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</si>
  <si>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</si>
  <si>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</si>
  <si>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</si>
  <si>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</si>
  <si>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</si>
  <si>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</si>
  <si>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</si>
  <si>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</si>
  <si>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</si>
  <si>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</si>
  <si>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</si>
  <si>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</si>
  <si>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</si>
  <si>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</si>
  <si>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</si>
  <si>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</si>
  <si>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</si>
  <si>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</si>
  <si>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</si>
  <si>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</si>
  <si>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</si>
  <si>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</si>
  <si>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</si>
  <si>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</si>
  <si>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</si>
  <si>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</si>
  <si>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</si>
  <si>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</si>
  <si>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</si>
  <si>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</si>
  <si>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</si>
  <si>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</si>
  <si>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</si>
  <si>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</si>
  <si>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</si>
  <si>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</si>
  <si>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</si>
  <si>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</si>
  <si>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</si>
  <si>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</si>
  <si>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</si>
  <si>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</si>
  <si>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</si>
  <si>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</si>
  <si>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</si>
  <si>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</si>
  <si>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</si>
  <si>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</si>
  <si>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</si>
  <si>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</si>
  <si>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</si>
  <si>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</si>
  <si>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</si>
  <si>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</si>
  <si>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</si>
  <si>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</si>
  <si>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</si>
  <si>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</si>
  <si>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</si>
  <si>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</si>
  <si>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</si>
  <si>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</si>
  <si>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</si>
  <si>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</si>
  <si>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</si>
  <si>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</si>
  <si>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</si>
  <si>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</si>
  <si>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</si>
  <si>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</si>
  <si>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</si>
  <si>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</si>
  <si>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</si>
  <si>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</si>
  <si>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</si>
  <si>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</si>
  <si>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</si>
  <si>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</si>
  <si>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</si>
  <si>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</si>
  <si>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</si>
  <si>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</si>
  <si>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</si>
  <si>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</si>
  <si>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</si>
  <si>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</si>
  <si>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</si>
  <si>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</si>
  <si>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</si>
  <si>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</si>
  <si>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</si>
  <si>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</si>
  <si>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</si>
  <si>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</si>
  <si>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</si>
  <si>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</si>
  <si>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</si>
  <si>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</si>
  <si>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</si>
  <si>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</si>
  <si>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</si>
  <si>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</si>
  <si>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</si>
  <si>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</si>
  <si>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</si>
  <si>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</si>
  <si>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</si>
  <si>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</si>
  <si>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</si>
  <si>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</si>
  <si>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</si>
  <si>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</si>
  <si>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</si>
  <si>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</si>
  <si>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</si>
  <si>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</si>
  <si>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</si>
  <si>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</si>
  <si>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</si>
  <si>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</si>
  <si>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</si>
  <si>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</si>
  <si>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</si>
  <si>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</si>
  <si>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</si>
  <si>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</si>
  <si>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</si>
  <si>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</si>
  <si>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</si>
  <si>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</si>
  <si>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</si>
  <si>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</si>
  <si>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</si>
  <si>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</si>
  <si>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</si>
  <si>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</si>
  <si>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</si>
  <si>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</si>
  <si>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</si>
  <si>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</si>
  <si>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</si>
  <si>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</si>
  <si>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</si>
  <si>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</si>
  <si>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</si>
  <si>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</si>
  <si>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</si>
  <si>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</si>
  <si>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</si>
  <si>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</si>
  <si>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</si>
  <si>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</si>
  <si>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</si>
  <si>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</si>
  <si>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</si>
  <si>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</si>
  <si>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</si>
  <si>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</si>
  <si>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</si>
  <si>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</si>
  <si>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</si>
  <si>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</si>
  <si>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</si>
  <si>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</si>
  <si>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</si>
  <si>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</si>
  <si>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</si>
  <si>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</si>
  <si>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</si>
  <si>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</si>
  <si>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</si>
  <si>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</si>
  <si>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</si>
  <si>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</si>
  <si>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</si>
  <si>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</si>
  <si>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</si>
  <si>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</si>
  <si>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</si>
  <si>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</si>
  <si>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</si>
  <si>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</si>
  <si>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</si>
  <si>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</si>
  <si>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</si>
  <si>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</si>
  <si>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</si>
  <si>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</si>
  <si>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</si>
  <si>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</si>
  <si>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</si>
  <si>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</si>
  <si>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</si>
  <si>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</si>
  <si>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</si>
  <si>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</si>
  <si>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</si>
  <si>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</si>
  <si>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</si>
  <si>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</si>
  <si>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</si>
  <si>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</si>
  <si>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</si>
  <si>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</si>
  <si>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</si>
  <si>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</si>
  <si>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</si>
  <si>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</si>
  <si>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</si>
  <si>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</si>
  <si>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</si>
  <si>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</si>
  <si>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</si>
  <si>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</si>
  <si>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</si>
  <si>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</si>
  <si>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</si>
  <si>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</si>
  <si>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</si>
  <si>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</si>
  <si>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</si>
  <si>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</si>
  <si>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</si>
  <si>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</si>
  <si>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</si>
  <si>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</si>
  <si>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</si>
  <si>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</si>
  <si>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</si>
  <si>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</si>
  <si>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</si>
  <si>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</si>
  <si>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</si>
  <si>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</si>
  <si>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</si>
  <si>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</si>
  <si>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</si>
  <si>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</si>
  <si>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</si>
  <si>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</si>
  <si>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</si>
  <si>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</si>
  <si>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</si>
  <si>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</si>
  <si>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</si>
  <si>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</si>
  <si>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</si>
  <si>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</si>
  <si>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</si>
  <si>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</si>
  <si>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</si>
  <si>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</si>
  <si>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</si>
  <si>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</si>
  <si>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</si>
  <si>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</si>
  <si>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</si>
  <si>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</si>
  <si>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</si>
  <si>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</si>
  <si>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</si>
  <si>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</si>
  <si>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</si>
  <si>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</si>
  <si>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</si>
  <si>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</si>
  <si>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</si>
  <si>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</si>
  <si>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</si>
  <si>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</si>
  <si>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</si>
  <si>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</si>
  <si>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</si>
  <si>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</si>
  <si>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</si>
  <si>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</si>
  <si>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</si>
  <si>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</si>
  <si>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</si>
  <si>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</si>
  <si>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</si>
  <si>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</si>
  <si>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</si>
  <si>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</si>
  <si>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</si>
  <si>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</si>
  <si>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</si>
  <si>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</si>
  <si>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</si>
  <si>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</si>
  <si>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</si>
  <si>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</si>
  <si>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</si>
  <si>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</si>
  <si>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</si>
  <si>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</si>
  <si>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</si>
  <si>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</si>
  <si>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</si>
  <si>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</si>
  <si>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</si>
  <si>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</si>
  <si>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</si>
  <si>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</si>
  <si>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</si>
  <si>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</si>
  <si>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</si>
  <si>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</si>
  <si>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</si>
  <si>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</si>
  <si>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</si>
  <si>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</si>
  <si>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</si>
  <si>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</si>
  <si>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</si>
  <si>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</si>
  <si>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</si>
  <si>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</si>
  <si>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</si>
  <si>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</si>
  <si>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</si>
  <si>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</si>
  <si>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</si>
  <si>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</si>
  <si>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</si>
  <si>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</si>
  <si>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</si>
  <si>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</si>
  <si>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</si>
  <si>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</si>
  <si>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</si>
  <si>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</si>
  <si>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</si>
  <si>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</si>
  <si>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</si>
  <si>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</si>
  <si>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</si>
  <si>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</si>
  <si>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</si>
  <si>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</si>
  <si>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</si>
  <si>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</si>
  <si>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</si>
  <si>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</si>
  <si>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</si>
  <si>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</si>
  <si>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</si>
  <si>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</si>
  <si>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</si>
  <si>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</si>
  <si>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</si>
  <si>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</si>
  <si>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</si>
  <si>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</si>
  <si>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</si>
  <si>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</si>
  <si>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</si>
  <si>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</si>
  <si>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</si>
  <si>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</si>
  <si>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</si>
  <si>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</si>
  <si>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</si>
  <si>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</si>
  <si>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</si>
  <si>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</si>
  <si>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</si>
  <si>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</si>
  <si>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</si>
  <si>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</si>
  <si>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</si>
  <si>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</si>
  <si>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</si>
  <si>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</si>
  <si>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</si>
  <si>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</si>
  <si>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</si>
  <si>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</si>
  <si>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</si>
  <si>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</si>
  <si>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</si>
  <si>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</si>
  <si>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</si>
  <si>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</si>
  <si>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</si>
  <si>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</si>
  <si>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</si>
  <si>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</si>
  <si>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</si>
  <si>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</si>
  <si>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</si>
  <si>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</si>
  <si>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</si>
  <si>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</si>
  <si>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</si>
  <si>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</si>
  <si>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</si>
  <si>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</si>
  <si>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</si>
  <si>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</si>
  <si>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</si>
  <si>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</si>
  <si>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</si>
  <si>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</si>
  <si>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</si>
  <si>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</si>
  <si>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</si>
  <si>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</si>
  <si>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</si>
  <si>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</si>
  <si>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</si>
  <si>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</si>
  <si>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</si>
  <si>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</si>
  <si>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</si>
  <si>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</si>
  <si>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</si>
  <si>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</si>
  <si>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</si>
  <si>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</si>
  <si>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</si>
  <si>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</si>
  <si>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</si>
  <si>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</si>
  <si>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</si>
  <si>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</si>
  <si>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</si>
  <si>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</si>
  <si>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</si>
  <si>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</si>
  <si>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</si>
  <si>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</si>
  <si>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</si>
  <si>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</si>
  <si>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</si>
  <si>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</si>
  <si>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</si>
  <si>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</si>
  <si>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</si>
  <si>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</si>
  <si>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</si>
  <si>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</si>
  <si>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</si>
  <si>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</si>
  <si>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</si>
  <si>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</si>
  <si>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</si>
  <si>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</si>
  <si>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</si>
  <si>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</si>
  <si>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</si>
  <si>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</si>
  <si>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</si>
  <si>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</si>
  <si>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</si>
  <si>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</si>
  <si>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</si>
  <si>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</si>
  <si>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</si>
  <si>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</si>
  <si>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</si>
  <si>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</si>
  <si>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</si>
  <si>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</si>
  <si>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</si>
  <si>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</si>
  <si>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</si>
  <si>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</si>
  <si>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</si>
  <si>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</si>
  <si>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</si>
  <si>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</si>
  <si>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</si>
  <si>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</si>
  <si>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</si>
  <si>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</si>
  <si>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</si>
  <si>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</si>
  <si>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</si>
  <si>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</si>
  <si>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</si>
  <si>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</si>
  <si>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</si>
  <si>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</si>
  <si>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</si>
  <si>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</si>
  <si>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</si>
  <si>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</si>
  <si>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</si>
  <si>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</si>
  <si>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</si>
  <si>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</si>
  <si>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</si>
  <si>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</si>
  <si>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</si>
  <si>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</si>
  <si>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</si>
  <si>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</si>
  <si>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</si>
  <si>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</si>
  <si>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</si>
  <si>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</si>
  <si>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</si>
  <si>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</si>
  <si>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</si>
  <si>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</si>
  <si>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</si>
  <si>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</si>
  <si>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</si>
  <si>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</si>
  <si>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</si>
  <si>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</si>
  <si>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</si>
  <si>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</si>
  <si>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</si>
  <si>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</si>
  <si>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</si>
  <si>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</si>
  <si>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</si>
  <si>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</si>
  <si>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</si>
  <si>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</si>
  <si>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</si>
  <si>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</si>
  <si>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</si>
  <si>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</si>
  <si>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</si>
  <si>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</si>
  <si>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</si>
  <si>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</si>
  <si>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</si>
  <si>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</si>
  <si>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</si>
  <si>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</si>
  <si>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</si>
  <si>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</si>
  <si>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</si>
  <si>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</si>
  <si>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</si>
  <si>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</si>
  <si>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</si>
  <si>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</si>
  <si>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</si>
  <si>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</si>
  <si>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</si>
  <si>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</si>
  <si>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</si>
  <si>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</si>
  <si>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</si>
  <si>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</si>
  <si>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</si>
  <si>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</si>
  <si>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</si>
  <si>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</si>
  <si>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</si>
  <si>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</si>
  <si>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</si>
  <si>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</si>
  <si>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</si>
  <si>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</si>
  <si>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</si>
  <si>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</si>
  <si>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</si>
  <si>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</si>
  <si>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</si>
  <si>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</si>
  <si>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</si>
  <si>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</si>
  <si>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</si>
  <si>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</si>
  <si>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</si>
  <si>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</si>
  <si>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</si>
  <si>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</si>
  <si>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</si>
  <si>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</si>
  <si>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</si>
  <si>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</si>
  <si>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</si>
  <si>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</si>
  <si>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</si>
  <si>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</si>
  <si>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</si>
  <si>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</si>
  <si>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</si>
  <si>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</si>
  <si>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</si>
  <si>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</si>
  <si>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</si>
  <si>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</si>
  <si>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</si>
  <si>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</si>
  <si>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</si>
  <si>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</si>
  <si>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</si>
  <si>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</si>
  <si>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</si>
  <si>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</si>
  <si>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</si>
  <si>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</si>
  <si>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</si>
  <si>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</si>
  <si>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</si>
  <si>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</si>
  <si>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</si>
  <si>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</si>
  <si>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</si>
  <si>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</si>
  <si>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</si>
  <si>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</si>
  <si>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</si>
  <si>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</si>
  <si>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</si>
  <si>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</si>
  <si>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</si>
  <si>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</si>
  <si>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</si>
  <si>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</si>
  <si>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</si>
  <si>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</si>
  <si>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</si>
  <si>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</si>
  <si>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</si>
  <si>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</si>
  <si>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</si>
  <si>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</si>
  <si>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</si>
  <si>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</si>
  <si>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</si>
  <si>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</si>
  <si>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</si>
  <si>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</si>
  <si>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</si>
  <si>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</si>
  <si>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</si>
  <si>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</si>
  <si>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</si>
  <si>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</si>
  <si>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</si>
  <si>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</si>
  <si>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</si>
  <si>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</si>
  <si>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</si>
  <si>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</si>
  <si>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</si>
  <si>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</si>
  <si>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</si>
  <si>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</si>
  <si>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</si>
  <si>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</si>
  <si>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</si>
  <si>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</si>
  <si>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</si>
  <si>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</si>
  <si>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</si>
  <si>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</si>
  <si>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</si>
  <si>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</si>
  <si>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</si>
  <si>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</si>
  <si>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</si>
  <si>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</si>
  <si>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</si>
  <si>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</si>
  <si>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</si>
  <si>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</si>
  <si>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</si>
  <si>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</si>
  <si>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</si>
  <si>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</si>
  <si>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</si>
  <si>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</si>
  <si>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</si>
  <si>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</si>
  <si>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</si>
  <si>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</si>
  <si>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</si>
  <si>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</si>
  <si>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</si>
  <si>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</si>
  <si>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</si>
  <si>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</si>
  <si>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</si>
  <si>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</si>
  <si>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</si>
  <si>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</si>
  <si>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</si>
  <si>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</si>
  <si>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</si>
  <si>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</si>
  <si>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</si>
  <si>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</si>
  <si>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</si>
  <si>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</si>
  <si>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</si>
  <si>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</si>
  <si>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</si>
  <si>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</si>
  <si>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</si>
  <si>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</si>
  <si>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</si>
  <si>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</si>
  <si>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</si>
  <si>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</si>
  <si>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</si>
  <si>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</si>
  <si>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</si>
  <si>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</si>
  <si>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</si>
  <si>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</si>
  <si>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</si>
  <si>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</si>
  <si>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</si>
  <si>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</si>
  <si>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</si>
  <si>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</si>
  <si>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</si>
  <si>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</si>
  <si>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</si>
  <si>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</si>
  <si>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</si>
  <si>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</si>
  <si>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</si>
  <si>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</si>
  <si>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</si>
  <si>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</si>
  <si>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</si>
  <si>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</si>
  <si>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</si>
  <si>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</si>
  <si>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</si>
  <si>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</si>
  <si>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</si>
  <si>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</si>
  <si>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</si>
  <si>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</si>
  <si>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</si>
  <si>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</si>
  <si>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</si>
  <si>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</si>
  <si>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</si>
  <si>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</si>
  <si>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</si>
  <si>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</si>
  <si>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</si>
  <si>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</si>
  <si>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</si>
  <si>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</si>
  <si>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</si>
  <si>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</si>
  <si>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</si>
  <si>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</si>
  <si>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</si>
  <si>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</si>
  <si>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</si>
  <si>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</si>
  <si>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</si>
  <si>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</si>
  <si>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</si>
  <si>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</si>
  <si>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</si>
  <si>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</si>
  <si>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</si>
  <si>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</si>
  <si>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</si>
  <si>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</si>
  <si>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</si>
  <si>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</si>
  <si>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</si>
  <si>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</si>
  <si>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</si>
  <si>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</si>
  <si>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</si>
  <si>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</si>
  <si>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</si>
  <si>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</si>
  <si>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</si>
  <si>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</si>
  <si>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</si>
  <si>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</si>
  <si>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</si>
  <si>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</si>
  <si>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</si>
  <si>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</si>
  <si>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</si>
  <si>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</si>
  <si>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</si>
  <si>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</si>
  <si>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</si>
  <si>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</si>
  <si>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</si>
  <si>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</si>
  <si>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</si>
  <si>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</si>
  <si>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</si>
  <si>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</si>
  <si>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</si>
  <si>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</si>
  <si>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</si>
  <si>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</si>
  <si>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</si>
  <si>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</si>
  <si>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</si>
  <si>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</si>
  <si>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</si>
  <si>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</si>
  <si>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</si>
  <si>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</si>
  <si>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</si>
  <si>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</si>
  <si>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</si>
  <si>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</si>
  <si>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</si>
  <si>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</si>
  <si>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</si>
  <si>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</si>
  <si>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</si>
  <si>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</si>
  <si>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</si>
  <si>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</si>
  <si>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</si>
  <si>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</si>
  <si>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</si>
  <si>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</si>
  <si>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</si>
  <si>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</si>
  <si>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</si>
  <si>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</si>
  <si>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</si>
  <si>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</si>
  <si>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</si>
  <si>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</si>
  <si>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</si>
  <si>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</si>
  <si>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</si>
  <si>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</si>
  <si>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</si>
  <si>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</si>
  <si>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</si>
  <si>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</si>
  <si>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</si>
  <si>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</si>
  <si>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</si>
  <si>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</si>
  <si>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</si>
  <si>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</si>
  <si>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</si>
  <si>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</si>
  <si>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</si>
  <si>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</si>
  <si>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</si>
  <si>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</si>
  <si>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</si>
  <si>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</si>
  <si>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</si>
  <si>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</si>
  <si>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</si>
  <si>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</si>
  <si>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</si>
  <si>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</si>
  <si>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</si>
  <si>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</si>
  <si>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</si>
  <si>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</si>
  <si>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</si>
  <si>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</si>
  <si>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</si>
  <si>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</si>
  <si>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</si>
  <si>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</si>
  <si>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</si>
  <si>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</si>
  <si>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</si>
  <si>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</si>
  <si>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</si>
  <si>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</si>
  <si>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</si>
  <si>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</si>
  <si>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</si>
  <si>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</si>
  <si>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</si>
  <si>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</si>
  <si>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</si>
  <si>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</si>
  <si>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</si>
  <si>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</si>
  <si>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</si>
  <si>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</si>
  <si>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</si>
  <si>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</si>
  <si>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</si>
  <si>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</si>
  <si>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</si>
  <si>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</si>
  <si>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</si>
  <si>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</si>
  <si>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</si>
  <si>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</si>
  <si>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</si>
  <si>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</si>
  <si>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</si>
  <si>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</si>
  <si>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</si>
  <si>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</si>
  <si>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</si>
  <si>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</si>
  <si>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</si>
  <si>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</si>
  <si>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</si>
  <si>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</si>
  <si>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</si>
  <si>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</si>
  <si>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</si>
  <si>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</si>
  <si>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</si>
  <si>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</si>
  <si>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</si>
  <si>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</si>
  <si>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</si>
  <si>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</si>
  <si>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</si>
  <si>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</si>
  <si>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</si>
  <si>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</si>
  <si>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</si>
  <si>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</si>
  <si>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</si>
  <si>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</si>
  <si>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</si>
  <si>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</si>
  <si>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</si>
  <si>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</si>
  <si>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</si>
  <si>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</si>
  <si>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</si>
  <si>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</si>
  <si>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</si>
  <si>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</si>
  <si>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</si>
  <si>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</si>
  <si>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</si>
  <si>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</si>
  <si>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</si>
  <si>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</si>
  <si>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</si>
  <si>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</si>
  <si>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</si>
  <si>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</si>
  <si>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</si>
  <si>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</si>
  <si>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</si>
  <si>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</si>
  <si>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</si>
  <si>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</si>
  <si>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</si>
  <si>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</si>
  <si>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</si>
  <si>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</si>
  <si>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</si>
  <si>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</si>
  <si>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</si>
  <si>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</si>
  <si>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</si>
  <si>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</si>
  <si>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</si>
  <si>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</si>
  <si>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</si>
  <si>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</si>
  <si>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</si>
  <si>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</si>
  <si>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</si>
  <si>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</si>
  <si>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</si>
  <si>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</si>
  <si>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</si>
  <si>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</si>
  <si>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</si>
  <si>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</si>
  <si>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</si>
  <si>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</si>
  <si>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</si>
  <si>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</si>
  <si>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</si>
  <si>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</si>
  <si>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</si>
  <si>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</si>
  <si>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</si>
  <si>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</si>
  <si>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</si>
  <si>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</si>
  <si>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</si>
  <si>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</si>
  <si>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</si>
  <si>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</si>
  <si>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</si>
  <si>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</si>
  <si>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</si>
  <si>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</si>
  <si>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</si>
  <si>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</si>
  <si>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</si>
  <si>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</si>
  <si>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</si>
  <si>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</si>
  <si>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</si>
  <si>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</si>
  <si>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</si>
  <si>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</si>
  <si>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</si>
  <si>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</si>
  <si>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</si>
  <si>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</si>
  <si>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</si>
  <si>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</si>
  <si>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</si>
  <si>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</si>
  <si>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</si>
  <si>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</si>
  <si>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</si>
  <si>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</si>
  <si>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</si>
  <si>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</si>
  <si>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</si>
  <si>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</si>
  <si>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</si>
  <si>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</si>
  <si>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</si>
  <si>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</si>
  <si>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</si>
  <si>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</si>
  <si>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</si>
  <si>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</si>
  <si>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</si>
  <si>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</si>
  <si>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</si>
  <si>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</si>
  <si>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</si>
  <si>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</si>
  <si>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</si>
  <si>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</si>
  <si>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</si>
  <si>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</si>
  <si>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</si>
  <si>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</si>
  <si>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</si>
  <si>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</si>
  <si>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</si>
  <si>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</si>
  <si>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</si>
  <si>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</si>
  <si>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</si>
  <si>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</si>
  <si>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</si>
  <si>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</si>
  <si>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</si>
  <si>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</si>
  <si>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</si>
  <si>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</si>
  <si>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</si>
  <si>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</si>
  <si>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</si>
  <si>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</si>
  <si>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</si>
  <si>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</si>
  <si>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</si>
  <si>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</si>
  <si>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</si>
  <si>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</si>
  <si>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</si>
  <si>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</si>
  <si>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</si>
  <si>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</si>
  <si>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</si>
  <si>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</si>
  <si>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</si>
  <si>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</si>
  <si>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</si>
  <si>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</si>
  <si>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</si>
  <si>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</si>
  <si>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</si>
  <si>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</si>
  <si>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</si>
  <si>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</si>
  <si>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</si>
  <si>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</si>
  <si>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</si>
  <si>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</si>
  <si>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</si>
  <si>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</si>
  <si>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</si>
  <si>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</si>
  <si>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</si>
  <si>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</si>
  <si>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</si>
  <si>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</si>
  <si>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</si>
  <si>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</si>
  <si>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</si>
  <si>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</si>
  <si>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</si>
  <si>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</si>
  <si>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</si>
  <si>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</si>
  <si>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</si>
  <si>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</si>
  <si>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</si>
  <si>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</si>
  <si>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</si>
  <si>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</si>
  <si>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</si>
  <si>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</si>
  <si>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</si>
  <si>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</si>
  <si>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</si>
  <si>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</si>
  <si>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</si>
  <si>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</si>
  <si>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</si>
  <si>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</si>
  <si>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</si>
  <si>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</si>
  <si>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</si>
  <si>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</si>
  <si>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</si>
  <si>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</si>
  <si>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</si>
  <si>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</si>
  <si>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</si>
  <si>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</si>
  <si>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</si>
  <si>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</si>
  <si>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</si>
  <si>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</si>
  <si>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</si>
  <si>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</si>
  <si>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</si>
  <si>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</si>
  <si>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</si>
  <si>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</si>
  <si>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</si>
  <si>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</si>
  <si>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</si>
  <si>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</si>
  <si>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</si>
  <si>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</si>
  <si>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</si>
  <si>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</si>
  <si>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</si>
  <si>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</si>
  <si>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</si>
  <si>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</si>
  <si>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</si>
  <si>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</si>
  <si>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</si>
  <si>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</si>
  <si>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</si>
  <si>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</si>
  <si>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</si>
  <si>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</si>
  <si>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</si>
  <si>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</si>
  <si>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</si>
  <si>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</si>
  <si>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</si>
  <si>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</si>
  <si>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</si>
  <si>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</si>
  <si>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</si>
  <si>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</si>
  <si>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</si>
  <si>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</si>
  <si>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</si>
  <si>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</si>
  <si>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</si>
  <si>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</si>
  <si>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</si>
  <si>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</si>
  <si>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</si>
  <si>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</si>
  <si>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</si>
  <si>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</si>
  <si>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</si>
  <si>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</si>
  <si>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</si>
  <si>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</si>
  <si>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</si>
  <si>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</si>
  <si>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</si>
  <si>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</si>
  <si>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</si>
  <si>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</si>
  <si>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</si>
  <si>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</si>
  <si>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</si>
  <si>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</si>
  <si>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</si>
  <si>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</si>
  <si>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</si>
  <si>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</si>
  <si>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</si>
  <si>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</si>
  <si>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</si>
  <si>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</si>
  <si>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</si>
  <si>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</si>
  <si>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</si>
  <si>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</si>
  <si>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</si>
  <si>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</si>
  <si>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</si>
  <si>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</si>
  <si>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</si>
  <si>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</si>
  <si>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</si>
  <si>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</si>
  <si>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</si>
  <si>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</si>
  <si>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</si>
  <si>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</si>
  <si>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</si>
  <si>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</si>
  <si>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</si>
  <si>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</si>
  <si>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</si>
  <si>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</si>
  <si>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</si>
  <si>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</si>
  <si>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</si>
  <si>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</si>
  <si>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</si>
  <si>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</si>
  <si>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</si>
  <si>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</si>
  <si>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</si>
  <si>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</si>
  <si>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</si>
  <si>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</si>
  <si>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</si>
  <si>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</si>
  <si>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</si>
  <si>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</si>
  <si>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</si>
  <si>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</si>
  <si>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</si>
  <si>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</si>
  <si>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</si>
  <si>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</si>
  <si>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</si>
  <si>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</si>
  <si>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</si>
  <si>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</si>
  <si>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</si>
  <si>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</si>
  <si>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</si>
  <si>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</si>
  <si>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</si>
  <si>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</si>
  <si>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</si>
  <si>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</si>
  <si>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</si>
  <si>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</si>
  <si>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</si>
  <si>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</si>
  <si>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</si>
  <si>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</si>
  <si>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</si>
  <si>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</si>
  <si>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</si>
  <si>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</si>
  <si>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</si>
  <si>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</si>
  <si>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</si>
  <si>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</si>
  <si>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</si>
  <si>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</si>
  <si>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</si>
  <si>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</si>
  <si>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</si>
  <si>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</si>
  <si>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</si>
  <si>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</si>
  <si>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</si>
  <si>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</si>
  <si>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</si>
  <si>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</si>
  <si>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</si>
  <si>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</si>
  <si>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</si>
  <si>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</si>
  <si>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</si>
  <si>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</si>
  <si>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</si>
  <si>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</si>
  <si>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</si>
  <si>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</si>
  <si>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</si>
  <si>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</si>
  <si>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</si>
  <si>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</si>
  <si>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</si>
  <si>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</si>
  <si>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</si>
  <si>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</si>
  <si>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</si>
  <si>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</si>
  <si>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</si>
  <si>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</si>
  <si>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</si>
  <si>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</si>
  <si>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</si>
  <si>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</si>
  <si>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</si>
  <si>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</si>
  <si>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</si>
  <si>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</si>
  <si>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</si>
  <si>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</si>
  <si>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</si>
  <si>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</si>
  <si>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</si>
  <si>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</si>
  <si>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</si>
  <si>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</si>
  <si>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</si>
  <si>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</si>
  <si>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</si>
  <si>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</si>
  <si>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</si>
  <si>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</si>
  <si>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</si>
  <si>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</si>
  <si>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</si>
  <si>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</si>
  <si>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</si>
  <si>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</si>
  <si>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</si>
  <si>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</si>
  <si>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</si>
  <si>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</si>
  <si>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</si>
  <si>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</si>
  <si>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</si>
  <si>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</si>
  <si>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</si>
  <si>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</si>
  <si>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</si>
  <si>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</si>
  <si>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</si>
  <si>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</si>
  <si>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</si>
  <si>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</si>
  <si>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</si>
  <si>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</si>
  <si>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</si>
  <si>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</si>
  <si>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</si>
  <si>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</si>
  <si>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</si>
  <si>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</si>
  <si>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</si>
  <si>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</si>
  <si>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</si>
  <si>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</si>
  <si>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</si>
  <si>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</si>
  <si>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</si>
  <si>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</si>
  <si>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</si>
  <si>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</si>
  <si>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</si>
  <si>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</si>
  <si>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</si>
  <si>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</si>
  <si>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</si>
  <si>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</si>
  <si>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</si>
  <si>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</si>
  <si>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</si>
  <si>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</si>
  <si>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</si>
  <si>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</si>
  <si>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</si>
  <si>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</si>
  <si>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</si>
  <si>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</si>
  <si>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</si>
  <si>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</si>
  <si>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</si>
  <si>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</si>
  <si>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</si>
  <si>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</si>
  <si>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</si>
  <si>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</si>
  <si>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</si>
  <si>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</si>
  <si>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</si>
  <si>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</si>
  <si>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</si>
  <si>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</si>
  <si>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</si>
  <si>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</si>
  <si>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</si>
  <si>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</si>
  <si>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</si>
  <si>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</si>
  <si>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</si>
  <si>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</si>
  <si>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</si>
  <si>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</si>
  <si>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</si>
  <si>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</si>
  <si>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</si>
  <si>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</si>
  <si>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</si>
  <si>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</si>
  <si>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</si>
  <si>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</si>
  <si>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</si>
  <si>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</si>
  <si>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</si>
  <si>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</si>
  <si>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</si>
  <si>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</si>
  <si>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</si>
  <si>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</si>
  <si>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</si>
  <si>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</si>
  <si>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</si>
  <si>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</si>
  <si>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</si>
  <si>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</si>
  <si>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</si>
  <si>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</si>
  <si>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</si>
  <si>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</si>
  <si>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</si>
  <si>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</si>
  <si>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</si>
  <si>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</si>
  <si>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</si>
  <si>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</si>
  <si>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</si>
  <si>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</si>
  <si>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</si>
  <si>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</si>
  <si>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</si>
  <si>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</si>
  <si>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</si>
  <si>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</si>
  <si>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</si>
  <si>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</si>
  <si>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</si>
  <si>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</si>
  <si>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</si>
  <si>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</si>
  <si>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</si>
  <si>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</si>
  <si>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</si>
  <si>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</si>
  <si>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</si>
  <si>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</si>
  <si>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</si>
  <si>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</si>
  <si>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</si>
  <si>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</si>
  <si>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</si>
  <si>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</si>
  <si>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</si>
  <si>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</si>
  <si>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</si>
  <si>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</si>
  <si>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</si>
  <si>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</si>
  <si>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</si>
  <si>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</si>
  <si>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</si>
  <si>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</si>
  <si>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</si>
  <si>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</si>
  <si>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</si>
  <si>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</si>
  <si>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</si>
  <si>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</si>
  <si>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</si>
  <si>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</si>
  <si>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</si>
  <si>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</si>
  <si>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</si>
  <si>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</si>
  <si>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</si>
  <si>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</si>
  <si>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</si>
  <si>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</si>
  <si>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</si>
  <si>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</si>
  <si>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</si>
  <si>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</si>
  <si>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</si>
  <si>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</si>
  <si>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</si>
  <si>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</si>
  <si>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</si>
  <si>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</si>
  <si>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</si>
  <si>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</si>
  <si>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</si>
  <si>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</si>
  <si>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</si>
  <si>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</si>
  <si>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</si>
  <si>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</si>
  <si>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</si>
  <si>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</si>
  <si>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</si>
  <si>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</si>
  <si>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</si>
  <si>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</si>
  <si>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</si>
  <si>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</si>
  <si>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</si>
  <si>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</si>
  <si>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</si>
  <si>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</si>
  <si>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</si>
  <si>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</si>
  <si>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</si>
  <si>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</si>
  <si>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</si>
  <si>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</si>
  <si>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</si>
  <si>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</si>
  <si>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</si>
  <si>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</si>
  <si>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</si>
  <si>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</si>
  <si>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</si>
  <si>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</si>
  <si>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</si>
  <si>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</si>
  <si>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</si>
  <si>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</si>
  <si>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</si>
  <si>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</si>
  <si>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</si>
  <si>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</si>
  <si>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</si>
  <si>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</si>
  <si>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</si>
  <si>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</si>
  <si>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</si>
  <si>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</si>
  <si>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</si>
  <si>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</si>
  <si>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</si>
  <si>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</si>
  <si>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</si>
  <si>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</si>
  <si>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</si>
  <si>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</si>
  <si>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</si>
  <si>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</si>
  <si>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</si>
  <si>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</si>
  <si>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</si>
  <si>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</si>
  <si>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</si>
  <si>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</si>
  <si>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</si>
  <si>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</si>
  <si>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</si>
  <si>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</si>
  <si>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</si>
  <si>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</si>
  <si>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</si>
  <si>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</si>
  <si>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</si>
  <si>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</si>
  <si>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</si>
  <si>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</si>
  <si>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</si>
  <si>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</si>
  <si>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</si>
  <si>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</si>
  <si>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</si>
  <si>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</si>
  <si>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</si>
  <si>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</si>
  <si>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</si>
  <si>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</si>
  <si>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</si>
  <si>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</si>
  <si>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</si>
  <si>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</si>
  <si>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</si>
  <si>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</si>
  <si>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</si>
  <si>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</si>
  <si>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</si>
  <si>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</si>
  <si>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</si>
  <si>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</si>
  <si>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</si>
  <si>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</si>
  <si>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</si>
  <si>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</si>
  <si>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</si>
  <si>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</si>
  <si>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</si>
  <si>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</si>
  <si>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</si>
  <si>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</si>
  <si>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</si>
  <si>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</si>
  <si>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</si>
  <si>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</si>
  <si>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</si>
  <si>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</si>
  <si>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</si>
  <si>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</si>
  <si>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</si>
  <si>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</si>
  <si>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</si>
  <si>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</si>
  <si>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</si>
  <si>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</si>
  <si>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</si>
  <si>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</si>
  <si>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</si>
  <si>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</si>
  <si>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</si>
  <si>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</si>
  <si>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</si>
  <si>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</si>
  <si>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</si>
  <si>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</si>
  <si>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</si>
  <si>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</si>
  <si>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</si>
  <si>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</si>
  <si>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</si>
  <si>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</si>
  <si>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</si>
  <si>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</si>
  <si>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</si>
  <si>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</si>
  <si>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</si>
  <si>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</si>
  <si>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</si>
  <si>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</si>
  <si>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</si>
  <si>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</si>
  <si>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</si>
  <si>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</si>
  <si>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</si>
  <si>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</si>
  <si>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</si>
  <si>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</si>
  <si>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</si>
  <si>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</si>
  <si>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</si>
  <si>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</si>
  <si>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</si>
  <si>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</si>
  <si>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</si>
  <si>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</si>
  <si>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</si>
  <si>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</si>
  <si>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</si>
  <si>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</si>
  <si>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</si>
  <si>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</si>
  <si>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</si>
  <si>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</si>
  <si>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</si>
  <si>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</si>
  <si>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</si>
  <si>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</si>
  <si>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</si>
  <si>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</si>
  <si>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</si>
  <si>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</si>
  <si>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</si>
  <si>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</si>
  <si>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</si>
  <si>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</si>
  <si>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</si>
  <si>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</si>
  <si>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</si>
  <si>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</si>
  <si>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</si>
  <si>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</si>
  <si>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</si>
  <si>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</si>
  <si>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</si>
  <si>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</si>
  <si>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</si>
  <si>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</si>
  <si>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</si>
  <si>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</si>
  <si>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</si>
  <si>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</si>
  <si>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</si>
  <si>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</si>
  <si>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</si>
  <si>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</si>
  <si>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</si>
  <si>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</si>
  <si>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</si>
  <si>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</si>
  <si>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</si>
  <si>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</si>
  <si>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</si>
  <si>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</si>
  <si>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</si>
  <si>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</si>
  <si>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</si>
  <si>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</si>
  <si>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</si>
  <si>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</si>
  <si>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</si>
  <si>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</si>
  <si>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</si>
  <si>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</si>
  <si>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</si>
  <si>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</si>
  <si>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</si>
  <si>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</si>
  <si>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</si>
  <si>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</si>
  <si>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</si>
  <si>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</si>
  <si>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</si>
  <si>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</si>
  <si>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</si>
  <si>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</si>
  <si>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</si>
  <si>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</si>
  <si>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</si>
  <si>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</si>
  <si>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</si>
  <si>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</si>
  <si>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</si>
  <si>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</si>
  <si>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</si>
  <si>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</si>
  <si>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</si>
  <si>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</si>
  <si>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</si>
  <si>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</si>
  <si>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</si>
  <si>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</si>
  <si>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</si>
  <si>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</si>
  <si>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</si>
  <si>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</si>
  <si>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</si>
  <si>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</si>
  <si>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</si>
  <si>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</si>
  <si>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</si>
  <si>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</si>
  <si>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</si>
  <si>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</si>
  <si>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</si>
  <si>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</si>
  <si>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</si>
  <si>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</si>
  <si>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</si>
  <si>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</si>
  <si>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</si>
  <si>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</si>
  <si>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</si>
  <si>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</si>
  <si>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</si>
  <si>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</si>
  <si>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</si>
  <si>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</si>
  <si>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</si>
  <si>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</si>
  <si>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</si>
  <si>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</si>
  <si>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</si>
  <si>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</si>
  <si>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</si>
  <si>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</si>
  <si>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</si>
  <si>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</si>
  <si>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</si>
  <si>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</si>
  <si>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</si>
  <si>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</si>
  <si>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</si>
  <si>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</si>
  <si>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</si>
  <si>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</si>
  <si>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</si>
  <si>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</si>
  <si>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</si>
  <si>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</si>
  <si>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</si>
  <si>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</si>
  <si>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</si>
  <si>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</si>
  <si>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</si>
  <si>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</si>
  <si>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</si>
  <si>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</si>
  <si>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</si>
  <si>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</si>
  <si>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</si>
  <si>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</si>
  <si>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</si>
  <si>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</si>
  <si>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</si>
  <si>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</si>
  <si>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</si>
  <si>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</si>
  <si>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</si>
  <si>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</si>
  <si>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</si>
  <si>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</si>
  <si>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</si>
  <si>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</si>
  <si>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</si>
  <si>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</si>
  <si>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</si>
  <si>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</si>
  <si>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</si>
  <si>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</si>
  <si>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</si>
  <si>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</si>
  <si>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</si>
  <si>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</si>
  <si>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</si>
  <si>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</si>
  <si>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</si>
  <si>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</si>
  <si>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</si>
  <si>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</si>
  <si>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</si>
  <si>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</si>
  <si>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</si>
  <si>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</si>
  <si>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</si>
  <si>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</si>
  <si>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</si>
  <si>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</si>
  <si>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</si>
  <si>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</si>
  <si>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</si>
  <si>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</si>
  <si>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</si>
  <si>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</si>
  <si>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</si>
  <si>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</si>
  <si>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</si>
  <si>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</si>
  <si>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</si>
  <si>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</si>
  <si>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</si>
  <si>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</si>
  <si>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</si>
  <si>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</si>
  <si>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</si>
  <si>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</si>
  <si>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</si>
  <si>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</si>
  <si>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</si>
  <si>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</si>
  <si>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</si>
  <si>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</si>
  <si>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</si>
  <si>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</si>
  <si>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</si>
  <si>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</si>
  <si>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</si>
  <si>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</si>
  <si>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</si>
  <si>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</si>
  <si>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</si>
  <si>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</si>
  <si>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</si>
  <si>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</si>
  <si>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</si>
  <si>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</si>
  <si>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</si>
  <si>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</si>
  <si>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</si>
  <si>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</si>
  <si>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</si>
  <si>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</si>
  <si>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</si>
  <si>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</si>
  <si>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</si>
  <si>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</si>
  <si>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</si>
  <si>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</si>
  <si>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</si>
  <si>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</si>
  <si>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</si>
  <si>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</si>
  <si>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</si>
  <si>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</si>
  <si>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</si>
  <si>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</si>
  <si>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</si>
  <si>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</si>
  <si>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</si>
  <si>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</si>
  <si>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</si>
  <si>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</si>
  <si>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</si>
  <si>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</si>
  <si>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</si>
  <si>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</si>
  <si>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</si>
  <si>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</si>
  <si>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</si>
  <si>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</si>
  <si>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</si>
  <si>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</si>
  <si>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</si>
  <si>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</si>
  <si>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</si>
  <si>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</si>
  <si>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</si>
  <si>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</si>
  <si>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</si>
  <si>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</si>
  <si>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</si>
  <si>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</si>
  <si>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</si>
  <si>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</si>
  <si>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</si>
  <si>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</si>
  <si>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</si>
  <si>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</si>
  <si>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</si>
  <si>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</si>
  <si>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</si>
  <si>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</si>
  <si>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</si>
  <si>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</si>
  <si>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</si>
  <si>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</si>
  <si>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</si>
  <si>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</si>
  <si>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</si>
  <si>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</si>
  <si>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</si>
  <si>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</si>
  <si>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</si>
  <si>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</si>
  <si>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</si>
  <si>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</si>
  <si>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</si>
  <si>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</si>
  <si>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</si>
  <si>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</si>
  <si>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</si>
  <si>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</si>
  <si>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</si>
  <si>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</si>
  <si>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</si>
  <si>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</si>
  <si>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</si>
  <si>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</si>
  <si>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</si>
  <si>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</si>
  <si>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</si>
  <si>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</si>
  <si>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</si>
  <si>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</si>
  <si>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</si>
  <si>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</si>
  <si>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</si>
  <si>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</si>
  <si>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</si>
  <si>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</si>
  <si>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</si>
  <si>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</si>
  <si>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</si>
  <si>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</si>
  <si>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</si>
  <si>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</si>
  <si>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</si>
  <si>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</si>
  <si>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</si>
  <si>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</si>
  <si>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</si>
  <si>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</si>
  <si>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</si>
  <si>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</si>
  <si>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</si>
  <si>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</si>
  <si>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</si>
  <si>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</si>
  <si>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</si>
  <si>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</si>
  <si>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</si>
  <si>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</si>
  <si>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</si>
  <si>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</si>
  <si>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</si>
  <si>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</si>
  <si>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</si>
  <si>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</si>
  <si>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</si>
  <si>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</si>
  <si>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</si>
  <si>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</si>
  <si>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</si>
  <si>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</si>
  <si>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</si>
  <si>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</si>
  <si>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</si>
  <si>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</si>
  <si>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</si>
  <si>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</si>
  <si>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</si>
  <si>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</si>
  <si>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</si>
  <si>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</si>
  <si>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</si>
  <si>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</si>
  <si>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</si>
  <si>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</si>
  <si>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</si>
  <si>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</si>
  <si>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</si>
  <si>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</si>
  <si>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</si>
  <si>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</si>
  <si>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</si>
  <si>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</si>
  <si>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</si>
  <si>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</si>
  <si>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</si>
  <si>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</si>
  <si>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</si>
  <si>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</si>
  <si>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</si>
  <si>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</si>
  <si>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</si>
  <si>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</si>
  <si>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</si>
  <si>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</si>
  <si>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</si>
  <si>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</si>
  <si>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</si>
  <si>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</si>
  <si>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</si>
  <si>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</si>
  <si>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</si>
  <si>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</si>
  <si>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</si>
  <si>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</si>
  <si>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</si>
  <si>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</si>
  <si>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</si>
  <si>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</si>
  <si>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</si>
  <si>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</si>
  <si>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</si>
  <si>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</si>
  <si>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</si>
  <si>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</si>
  <si>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</si>
  <si>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</si>
  <si>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</si>
  <si>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</si>
  <si>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</si>
  <si>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</si>
  <si>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</si>
  <si>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</si>
  <si>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</si>
  <si>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</si>
  <si>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</si>
  <si>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</si>
  <si>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</si>
  <si>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</si>
  <si>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</si>
  <si>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</si>
  <si>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</si>
  <si>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</si>
  <si>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</si>
  <si>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</si>
  <si>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</si>
  <si>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</si>
  <si>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</si>
  <si>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</si>
  <si>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</si>
  <si>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</si>
  <si>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</si>
  <si>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</si>
  <si>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</si>
  <si>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</si>
  <si>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</si>
  <si>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</si>
  <si>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</si>
  <si>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</si>
  <si>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</si>
  <si>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</si>
  <si>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</si>
  <si>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</si>
  <si>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</si>
  <si>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</si>
  <si>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</si>
  <si>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</si>
  <si>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</si>
  <si>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</si>
  <si>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</si>
  <si>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</si>
  <si>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</si>
  <si>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</si>
  <si>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</si>
  <si>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</si>
  <si>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</si>
  <si>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</si>
  <si>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</si>
  <si>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</si>
  <si>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</si>
  <si>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</si>
  <si>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</si>
  <si>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</si>
  <si>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</si>
  <si>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</si>
  <si>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</si>
  <si>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</si>
  <si>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</si>
  <si>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</si>
  <si>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</si>
  <si>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</si>
  <si>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</si>
  <si>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</si>
  <si>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</si>
  <si>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</si>
  <si>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</si>
  <si>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</si>
  <si>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</si>
  <si>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</si>
  <si>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</si>
  <si>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</si>
  <si>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</si>
  <si>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</si>
  <si>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</si>
  <si>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</si>
  <si>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</si>
  <si>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</si>
  <si>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</si>
  <si>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</si>
  <si>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</si>
  <si>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</si>
  <si>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</si>
  <si>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</si>
  <si>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</si>
  <si>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</si>
  <si>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</si>
  <si>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</si>
  <si>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</si>
  <si>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</si>
  <si>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</si>
  <si>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</si>
  <si>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</si>
  <si>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</si>
  <si>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</si>
  <si>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</si>
  <si>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</si>
  <si>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</si>
  <si>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</si>
  <si>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</si>
  <si>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</si>
  <si>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</si>
  <si>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</si>
  <si>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</si>
  <si>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</si>
  <si>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</si>
  <si>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</si>
  <si>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</si>
  <si>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</si>
  <si>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</si>
  <si>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</si>
  <si>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</si>
  <si>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</si>
  <si>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</si>
  <si>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</si>
  <si>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</si>
  <si>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</si>
  <si>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</si>
  <si>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</si>
  <si>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</si>
  <si>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</si>
  <si>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</si>
  <si>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</si>
  <si>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</si>
  <si>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</si>
  <si>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</si>
  <si>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</si>
  <si>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</si>
  <si>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</si>
  <si>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</si>
  <si>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</si>
  <si>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</si>
  <si>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</si>
  <si>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</si>
  <si>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</si>
  <si>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</si>
  <si>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</si>
  <si>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</si>
  <si>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</si>
  <si>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</si>
  <si>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</si>
  <si>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</si>
  <si>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</si>
  <si>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</si>
  <si>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</si>
  <si>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</si>
  <si>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</si>
  <si>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</si>
  <si>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</si>
  <si>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</si>
  <si>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</si>
  <si>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</si>
  <si>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</si>
  <si>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</si>
  <si>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</si>
  <si>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</si>
  <si>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</si>
  <si>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</si>
  <si>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</si>
  <si>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</si>
  <si>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</si>
  <si>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</si>
  <si>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</si>
  <si>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</si>
  <si>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</si>
  <si>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</si>
  <si>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</si>
  <si>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</si>
  <si>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</si>
  <si>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</si>
  <si>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</si>
  <si>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</si>
  <si>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</si>
  <si>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</si>
  <si>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</si>
  <si>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</si>
  <si>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</si>
  <si>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</si>
  <si>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</si>
  <si>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</si>
  <si>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</si>
  <si>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</si>
  <si>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</si>
  <si>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</si>
  <si>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</si>
  <si>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</si>
  <si>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</si>
  <si>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</si>
  <si>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</si>
  <si>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</si>
  <si>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</si>
  <si>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</si>
  <si>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</si>
  <si>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</si>
  <si>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</si>
  <si>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</si>
  <si>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</si>
  <si>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</si>
  <si>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</si>
  <si>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</si>
  <si>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</si>
  <si>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</si>
  <si>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</si>
  <si>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</si>
  <si>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</si>
  <si>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</si>
  <si>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</si>
  <si>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</si>
  <si>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</si>
  <si>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</si>
  <si>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</si>
  <si>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</si>
  <si>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</si>
  <si>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</si>
  <si>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</si>
  <si>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</si>
  <si>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</si>
  <si>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</si>
  <si>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</si>
  <si>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</si>
  <si>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</si>
  <si>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</si>
  <si>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</si>
  <si>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</si>
  <si>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</si>
  <si>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</si>
  <si>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</si>
  <si>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</si>
  <si>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</si>
  <si>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</si>
  <si>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</si>
  <si>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</si>
  <si>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</si>
  <si>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</si>
  <si>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</si>
  <si>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</si>
  <si>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</si>
  <si>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</si>
  <si>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</si>
  <si>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</si>
  <si>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</si>
  <si>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</si>
  <si>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</si>
  <si>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</si>
  <si>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</si>
  <si>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</si>
  <si>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</si>
  <si>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</si>
  <si>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</si>
  <si>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</si>
  <si>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</si>
  <si>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</si>
  <si>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</si>
  <si>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</si>
  <si>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</si>
  <si>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</si>
  <si>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</si>
  <si>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</si>
  <si>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</si>
  <si>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</si>
  <si>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</si>
  <si>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</si>
  <si>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</si>
  <si>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</si>
  <si>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</si>
  <si>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</si>
  <si>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</si>
  <si>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</si>
  <si>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</si>
  <si>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</si>
  <si>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</si>
  <si>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</si>
  <si>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</si>
  <si>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</si>
  <si>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</si>
  <si>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</si>
  <si>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</si>
  <si>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</si>
  <si>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</si>
  <si>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</si>
  <si>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</si>
  <si>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</si>
  <si>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</si>
  <si>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</si>
  <si>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</si>
  <si>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</si>
  <si>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</si>
  <si>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</si>
  <si>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</si>
  <si>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</si>
  <si>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</si>
  <si>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</si>
  <si>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</si>
  <si>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</si>
  <si>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</si>
  <si>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</si>
  <si>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</si>
  <si>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</si>
  <si>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</si>
  <si>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</si>
  <si>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</si>
  <si>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</si>
  <si>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</si>
  <si>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</si>
  <si>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</si>
  <si>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</si>
  <si>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</si>
  <si>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</si>
  <si>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</si>
  <si>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</si>
  <si>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</si>
  <si>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</si>
  <si>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</si>
  <si>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</si>
  <si>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</si>
  <si>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</si>
  <si>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</si>
  <si>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</si>
  <si>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</si>
  <si>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</si>
  <si>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</si>
  <si>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</si>
  <si>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</si>
  <si>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</si>
  <si>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</si>
  <si>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</si>
  <si>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</si>
  <si>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</si>
  <si>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</si>
  <si>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</si>
  <si>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</si>
  <si>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</si>
  <si>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</si>
  <si>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</si>
  <si>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</si>
  <si>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</si>
  <si>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</si>
  <si>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</si>
  <si>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</si>
  <si>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</si>
  <si>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</si>
  <si>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</si>
  <si>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</si>
  <si>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</si>
  <si>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</si>
  <si>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</si>
  <si>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</si>
  <si>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</si>
  <si>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</si>
  <si>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</si>
  <si>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</si>
  <si>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</si>
  <si>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</si>
  <si>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</si>
  <si>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</si>
  <si>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</si>
  <si>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</si>
  <si>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</si>
  <si>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</si>
  <si>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</si>
  <si>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</si>
  <si>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</si>
  <si>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</si>
  <si>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</si>
  <si>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</si>
  <si>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</si>
  <si>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</si>
  <si>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</si>
  <si>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</si>
  <si>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</si>
  <si>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</si>
  <si>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</si>
  <si>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</si>
  <si>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</si>
  <si>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</si>
  <si>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</si>
  <si>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</si>
  <si>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</si>
  <si>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</si>
  <si>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</si>
  <si>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</si>
  <si>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</si>
  <si>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</si>
  <si>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</si>
  <si>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</si>
  <si>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</si>
  <si>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</si>
  <si>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</si>
  <si>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</si>
  <si>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</si>
  <si>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</si>
  <si>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</si>
  <si>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</si>
  <si>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</si>
  <si>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</si>
  <si>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</si>
  <si>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</si>
  <si>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</si>
  <si>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</si>
  <si>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</si>
  <si>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</si>
  <si>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</si>
  <si>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</si>
  <si>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</si>
  <si>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</si>
  <si>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</si>
  <si>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</si>
  <si>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</si>
  <si>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</si>
  <si>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</si>
  <si>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</si>
  <si>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</si>
  <si>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</si>
  <si>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</si>
  <si>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</si>
  <si>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</si>
  <si>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</si>
  <si>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</si>
  <si>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</si>
  <si>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</si>
  <si>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</si>
  <si>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</si>
  <si>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</si>
  <si>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</si>
  <si>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</si>
  <si>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</si>
  <si>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</si>
  <si>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</si>
  <si>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</si>
  <si>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</si>
  <si>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</si>
  <si>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</si>
  <si>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</si>
  <si>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</si>
  <si>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</si>
  <si>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</si>
  <si>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</si>
  <si>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</si>
  <si>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</si>
  <si>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</si>
  <si>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</si>
  <si>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</si>
  <si>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</si>
  <si>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</si>
  <si>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</si>
  <si>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</si>
  <si>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</si>
  <si>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</si>
  <si>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</si>
  <si>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</si>
  <si>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</si>
  <si>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</si>
  <si>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</si>
  <si>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</si>
  <si>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</si>
  <si>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</si>
  <si>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</si>
  <si>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</si>
  <si>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</si>
  <si>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</si>
  <si>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</si>
  <si>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</si>
  <si>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</si>
  <si>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</si>
  <si>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</si>
  <si>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</si>
  <si>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</si>
  <si>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</si>
  <si>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</si>
  <si>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</si>
  <si>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</si>
  <si>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</si>
  <si>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</si>
  <si>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</si>
  <si>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</si>
  <si>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</si>
  <si>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</si>
  <si>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</si>
  <si>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</si>
  <si>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</si>
  <si>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</si>
  <si>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</si>
  <si>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</si>
  <si>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</si>
  <si>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</si>
  <si>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</si>
  <si>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</si>
  <si>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</si>
  <si>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</si>
  <si>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</si>
  <si>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</si>
  <si>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</si>
  <si>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</si>
  <si>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</si>
  <si>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</si>
  <si>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</si>
  <si>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</si>
  <si>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</si>
  <si>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</si>
  <si>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</si>
  <si>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</si>
  <si>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</si>
  <si>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</si>
  <si>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</si>
  <si>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</si>
  <si>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</si>
  <si>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</si>
  <si>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</si>
  <si>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</si>
  <si>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</si>
  <si>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</si>
  <si>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</si>
  <si>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</si>
  <si>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</si>
  <si>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</si>
  <si>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</si>
  <si>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</si>
  <si>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</si>
  <si>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</si>
  <si>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</si>
  <si>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</si>
  <si>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</si>
  <si>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</si>
  <si>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</si>
  <si>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</si>
  <si>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</si>
  <si>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</si>
  <si>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</si>
  <si>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</si>
  <si>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</si>
  <si>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</si>
  <si>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</si>
  <si>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</si>
  <si>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</si>
  <si>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</si>
  <si>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</si>
  <si>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</si>
  <si>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</si>
  <si>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</si>
  <si>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</si>
  <si>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</si>
  <si>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</si>
  <si>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</si>
  <si>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</si>
  <si>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</si>
  <si>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</si>
  <si>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</si>
  <si>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</si>
  <si>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</si>
  <si>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</si>
  <si>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</si>
  <si>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</si>
  <si>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</si>
  <si>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</si>
  <si>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</si>
  <si>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</si>
  <si>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</si>
  <si>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</si>
  <si>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</si>
  <si>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</si>
  <si>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</si>
  <si>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</si>
  <si>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</si>
  <si>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</si>
  <si>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</si>
  <si>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</si>
  <si>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</si>
  <si>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</si>
  <si>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</si>
  <si>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</si>
  <si>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</si>
  <si>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</si>
  <si>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</si>
  <si>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</si>
  <si>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</si>
  <si>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</si>
  <si>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</si>
  <si>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</si>
  <si>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</si>
  <si>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</si>
  <si>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</si>
  <si>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</si>
  <si>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</si>
  <si>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</si>
  <si>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</si>
  <si>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</si>
  <si>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</si>
  <si>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</si>
  <si>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</si>
  <si>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</si>
  <si>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</si>
  <si>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</si>
  <si>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</si>
  <si>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</si>
  <si>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</si>
  <si>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</si>
  <si>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</si>
  <si>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</si>
  <si>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</si>
  <si>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</si>
  <si>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</si>
  <si>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</si>
  <si>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</si>
  <si>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</si>
  <si>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</si>
  <si>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</si>
  <si>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</si>
  <si>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</si>
  <si>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</si>
  <si>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</si>
  <si>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</si>
  <si>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</si>
  <si>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</si>
  <si>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</si>
  <si>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</si>
  <si>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</si>
  <si>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</si>
  <si>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</si>
  <si>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</si>
  <si>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</si>
  <si>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</si>
  <si>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</si>
  <si>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</si>
  <si>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</si>
  <si>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</si>
  <si>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</si>
  <si>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</si>
  <si>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</si>
  <si>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</si>
  <si>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</si>
  <si>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</si>
  <si>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</si>
  <si>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</si>
  <si>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</si>
  <si>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</si>
  <si>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</si>
  <si>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</si>
  <si>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</si>
  <si>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</si>
  <si>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</si>
  <si>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</si>
  <si>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</si>
  <si>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</si>
  <si>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</si>
  <si>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</si>
  <si>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</si>
  <si>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</si>
  <si>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</si>
  <si>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</si>
  <si>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</si>
  <si>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</si>
  <si>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</si>
  <si>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</si>
  <si>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</si>
  <si>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</si>
  <si>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</si>
  <si>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</si>
  <si>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</si>
  <si>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</si>
  <si>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</si>
  <si>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</si>
  <si>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</si>
  <si>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</si>
  <si>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</si>
  <si>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</si>
  <si>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</si>
  <si>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</si>
  <si>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</si>
  <si>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</si>
  <si>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</si>
  <si>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</si>
  <si>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</si>
  <si>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</si>
  <si>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</si>
  <si>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</si>
  <si>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</si>
  <si>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</si>
  <si>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</si>
  <si>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</si>
  <si>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</si>
  <si>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</si>
  <si>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</si>
  <si>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</si>
  <si>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</si>
  <si>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</si>
  <si>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</si>
  <si>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</si>
  <si>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</si>
  <si>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</si>
  <si>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</si>
  <si>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</si>
  <si>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</si>
  <si>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</si>
  <si>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</si>
  <si>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</si>
  <si>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</si>
  <si>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</si>
  <si>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</si>
  <si>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</si>
  <si>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</si>
  <si>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</si>
  <si>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</si>
  <si>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</si>
  <si>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</si>
  <si>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</si>
  <si>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</si>
  <si>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</si>
  <si>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</si>
  <si>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</si>
  <si>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</si>
  <si>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</si>
  <si>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</si>
  <si>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</si>
  <si>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</si>
  <si>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</si>
  <si>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</si>
  <si>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</si>
  <si>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</si>
  <si>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</si>
  <si>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</si>
  <si>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</si>
  <si>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</si>
  <si>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</si>
  <si>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</si>
  <si>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</si>
  <si>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</si>
  <si>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</si>
  <si>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</si>
  <si>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</si>
  <si>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</si>
  <si>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</si>
  <si>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</si>
  <si>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</si>
  <si>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</si>
  <si>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</si>
  <si>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</si>
  <si>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</si>
  <si>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</si>
  <si>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</si>
  <si>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</si>
  <si>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</si>
  <si>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</si>
  <si>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</si>
  <si>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</si>
  <si>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</si>
  <si>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</si>
  <si>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</si>
  <si>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</si>
  <si>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</si>
  <si>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</si>
  <si>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</si>
  <si>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</si>
  <si>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</si>
  <si>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</si>
  <si>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</si>
  <si>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</si>
  <si>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</si>
  <si>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</si>
  <si>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</si>
  <si>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</si>
  <si>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</si>
  <si>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</si>
  <si>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</si>
  <si>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</si>
  <si>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</si>
  <si>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</si>
  <si>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</si>
  <si>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</si>
  <si>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</si>
  <si>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</si>
  <si>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</si>
  <si>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</si>
  <si>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</si>
  <si>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</si>
  <si>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</si>
  <si>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</si>
  <si>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</si>
  <si>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</si>
  <si>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</si>
  <si>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</si>
  <si>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</si>
  <si>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</si>
  <si>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</si>
  <si>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</si>
  <si>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</si>
  <si>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</si>
  <si>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</si>
  <si>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</si>
  <si>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</si>
  <si>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</si>
  <si>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</si>
  <si>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</si>
  <si>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</si>
  <si>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</si>
  <si>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</si>
  <si>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</si>
  <si>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</si>
  <si>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</si>
  <si>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</si>
  <si>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</si>
  <si>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</si>
  <si>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</si>
  <si>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</si>
  <si>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</si>
  <si>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</si>
  <si>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</si>
  <si>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</si>
  <si>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</si>
  <si>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</si>
  <si>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</si>
  <si>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</si>
  <si>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</si>
  <si>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</si>
  <si>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</si>
  <si>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</si>
  <si>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</si>
  <si>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</si>
  <si>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</si>
  <si>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</si>
  <si>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</si>
  <si>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</si>
  <si>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</si>
  <si>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</si>
  <si>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</si>
  <si>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</si>
  <si>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</si>
  <si>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</si>
  <si>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</si>
  <si>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</si>
  <si>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</si>
  <si>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</si>
  <si>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</si>
  <si>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</si>
  <si>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</si>
  <si>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</si>
  <si>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</si>
  <si>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</si>
  <si>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</si>
  <si>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</si>
  <si>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</si>
  <si>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</si>
  <si>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</si>
  <si>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</si>
  <si>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</si>
  <si>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</si>
  <si>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</si>
  <si>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</si>
  <si>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</si>
  <si>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</si>
  <si>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</si>
  <si>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</si>
  <si>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</si>
  <si>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</si>
  <si>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</si>
  <si>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</si>
  <si>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</si>
  <si>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</si>
  <si>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</si>
  <si>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</si>
  <si>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</si>
  <si>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</si>
  <si>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</si>
  <si>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</si>
  <si>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</si>
  <si>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</si>
  <si>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</si>
  <si>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</si>
  <si>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</si>
  <si>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</si>
  <si>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</si>
  <si>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</si>
  <si>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</si>
  <si>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</si>
  <si>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</si>
  <si>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</si>
  <si>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</si>
  <si>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</si>
  <si>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</si>
  <si>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</si>
  <si>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</si>
  <si>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</si>
  <si>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</si>
  <si>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</si>
  <si>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</si>
  <si>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</si>
  <si>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</si>
  <si>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</si>
  <si>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</si>
  <si>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</si>
  <si>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</si>
  <si>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</si>
  <si>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</si>
  <si>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</si>
  <si>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</si>
  <si>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</si>
  <si>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</si>
  <si>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</si>
  <si>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</si>
  <si>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</si>
  <si>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</si>
  <si>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</si>
  <si>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</si>
  <si>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</si>
  <si>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</si>
  <si>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</si>
  <si>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</si>
  <si>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</si>
  <si>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</si>
  <si>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</si>
  <si>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</si>
  <si>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</si>
  <si>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</si>
  <si>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</si>
  <si>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</si>
  <si>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</si>
  <si>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</si>
  <si>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</si>
  <si>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</si>
  <si>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</si>
  <si>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</si>
  <si>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</si>
  <si>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</si>
  <si>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</si>
  <si>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</si>
  <si>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</si>
  <si>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</si>
  <si>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</si>
  <si>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</si>
  <si>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</si>
  <si>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</si>
  <si>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</si>
  <si>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</si>
  <si>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</si>
  <si>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</si>
  <si>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</si>
  <si>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</si>
  <si>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</si>
  <si>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</si>
  <si>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</si>
  <si>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</si>
  <si>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</si>
  <si>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</si>
  <si>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</si>
  <si>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</si>
  <si>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</si>
  <si>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</si>
  <si>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</si>
  <si>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</si>
  <si>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</si>
  <si>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</si>
  <si>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</si>
  <si>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</si>
  <si>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</si>
  <si>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</si>
  <si>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</si>
  <si>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</si>
  <si>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</si>
  <si>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</si>
  <si>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</si>
  <si>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</si>
  <si>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</si>
  <si>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</si>
  <si>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</si>
  <si>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</si>
  <si>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</si>
  <si>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</si>
  <si>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</si>
  <si>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</si>
  <si>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</si>
  <si>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</si>
  <si>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</si>
  <si>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</si>
  <si>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</si>
  <si>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</si>
  <si>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</si>
  <si>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</si>
  <si>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</si>
  <si>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</si>
  <si>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</si>
  <si>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</si>
  <si>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</si>
  <si>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</si>
  <si>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</si>
  <si>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</si>
  <si>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</si>
  <si>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</si>
  <si>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</si>
  <si>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</si>
  <si>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</si>
  <si>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</si>
  <si>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</si>
  <si>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</si>
  <si>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</si>
  <si>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</si>
  <si>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</si>
  <si>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</si>
  <si>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</si>
  <si>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</si>
  <si>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</si>
  <si>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</si>
  <si>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</si>
  <si>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</si>
  <si>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</si>
  <si>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</si>
  <si>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</si>
  <si>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</si>
  <si>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</si>
  <si>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</si>
  <si>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</si>
  <si>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</si>
  <si>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</si>
  <si>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</si>
  <si>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</si>
  <si>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</si>
  <si>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</si>
  <si>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</si>
  <si>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</si>
  <si>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</si>
  <si>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</si>
  <si>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</si>
  <si>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</si>
  <si>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</si>
  <si>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</si>
  <si>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</si>
  <si>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</si>
  <si>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</si>
  <si>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</si>
  <si>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</si>
  <si>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</si>
  <si>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</si>
  <si>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</si>
  <si>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</si>
  <si>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</si>
  <si>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</si>
  <si>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</si>
  <si>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</si>
  <si>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</si>
  <si>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</si>
  <si>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</si>
  <si>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</si>
  <si>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</si>
  <si>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</si>
  <si>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</si>
  <si>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</si>
  <si>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</si>
  <si>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</si>
  <si>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</si>
  <si>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</si>
  <si>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</si>
  <si>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</si>
  <si>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</si>
  <si>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</si>
  <si>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</si>
  <si>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</si>
  <si>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</si>
  <si>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</si>
  <si>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</si>
  <si>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</si>
  <si>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</si>
  <si>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</si>
  <si>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</si>
  <si>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</si>
  <si>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</si>
  <si>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</si>
  <si>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</si>
  <si>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</si>
  <si>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</si>
  <si>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</si>
  <si>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</si>
  <si>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</si>
  <si>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</si>
  <si>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</si>
  <si>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</si>
  <si>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</si>
  <si>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</si>
  <si>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</si>
  <si>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</si>
  <si>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</si>
  <si>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</si>
  <si>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</si>
  <si>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</si>
  <si>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</si>
  <si>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</si>
  <si>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</si>
  <si>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</si>
  <si>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</si>
  <si>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</si>
  <si>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</si>
  <si>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</si>
  <si>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</si>
  <si>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</si>
  <si>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</si>
  <si>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</si>
  <si>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</si>
  <si>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</si>
  <si>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</si>
  <si>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</si>
  <si>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</si>
  <si>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</si>
  <si>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</si>
  <si>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</si>
  <si>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</si>
  <si>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</si>
  <si>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</si>
  <si>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</si>
  <si>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</si>
  <si>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</si>
  <si>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</si>
  <si>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</si>
  <si>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</si>
  <si>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</si>
  <si>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</si>
  <si>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</si>
  <si>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</si>
  <si>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</si>
  <si>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</si>
  <si>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</si>
  <si>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</si>
  <si>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</si>
  <si>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</si>
  <si>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</si>
  <si>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</si>
  <si>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</si>
  <si>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</si>
  <si>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</si>
  <si>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</si>
  <si>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</si>
  <si>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</si>
  <si>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</si>
  <si>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</si>
  <si>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</si>
  <si>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</si>
  <si>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</si>
  <si>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</si>
  <si>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</si>
  <si>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</si>
  <si>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</si>
  <si>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</si>
  <si>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</si>
  <si>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</si>
  <si>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</si>
  <si>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</si>
  <si>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</si>
  <si>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</si>
  <si>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</si>
  <si>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</si>
  <si>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</si>
  <si>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</si>
  <si>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</si>
  <si>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</si>
  <si>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</si>
  <si>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</si>
  <si>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</si>
  <si>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</si>
  <si>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</si>
  <si>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</si>
  <si>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</si>
  <si>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</si>
  <si>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</si>
  <si>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</si>
  <si>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</si>
  <si>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</si>
  <si>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</si>
  <si>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</si>
  <si>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</si>
  <si>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</si>
  <si>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</si>
  <si>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</si>
  <si>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</si>
  <si>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</si>
  <si>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</si>
  <si>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</si>
  <si>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</si>
  <si>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</si>
  <si>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</si>
  <si>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</si>
  <si>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</si>
  <si>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</si>
  <si>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</si>
  <si>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</si>
  <si>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</si>
  <si>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</si>
  <si>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</si>
  <si>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</si>
  <si>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</si>
  <si>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</si>
  <si>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</si>
  <si>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</si>
  <si>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</si>
  <si>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</si>
  <si>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</si>
  <si>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</si>
  <si>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</si>
  <si>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</si>
  <si>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</si>
  <si>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</si>
  <si>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</si>
  <si>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</si>
  <si>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</si>
  <si>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</si>
  <si>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</si>
  <si>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</si>
  <si>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</si>
  <si>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</si>
  <si>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</si>
  <si>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</si>
  <si>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</si>
  <si>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</si>
  <si>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</si>
  <si>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</si>
  <si>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</si>
  <si>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</si>
  <si>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</si>
  <si>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</si>
  <si>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</si>
  <si>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</si>
  <si>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</si>
  <si>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</si>
  <si>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</si>
  <si>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</si>
  <si>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</si>
  <si>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</si>
  <si>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</si>
  <si>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</si>
  <si>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</si>
  <si>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</si>
  <si>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</si>
  <si>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</si>
  <si>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</si>
  <si>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</si>
  <si>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</si>
  <si>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</si>
  <si>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</si>
  <si>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</si>
  <si>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</si>
  <si>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</si>
  <si>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</si>
  <si>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</si>
  <si>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</si>
  <si>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</si>
  <si>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</si>
  <si>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</si>
  <si>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</si>
  <si>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</si>
  <si>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</si>
  <si>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</si>
  <si>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</si>
  <si>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</si>
  <si>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</si>
  <si>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</si>
  <si>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</si>
  <si>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</si>
  <si>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</si>
  <si>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</si>
  <si>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</si>
  <si>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</si>
  <si>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</si>
  <si>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</si>
  <si>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</si>
  <si>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</si>
  <si>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</si>
  <si>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</si>
  <si>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</si>
  <si>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</si>
  <si>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</si>
  <si>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</si>
  <si>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</si>
  <si>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</si>
  <si>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</si>
  <si>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</si>
  <si>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</si>
  <si>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</si>
  <si>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</si>
  <si>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</si>
  <si>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</si>
  <si>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</si>
  <si>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</si>
  <si>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</si>
  <si>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</si>
  <si>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</si>
  <si>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</si>
  <si>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</si>
  <si>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</si>
  <si>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</si>
  <si>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</si>
  <si>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</si>
  <si>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</si>
  <si>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</si>
  <si>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</si>
  <si>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</si>
  <si>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</si>
  <si>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</si>
  <si>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</si>
  <si>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</si>
  <si>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</si>
  <si>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</si>
  <si>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</si>
  <si>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</si>
  <si>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</si>
  <si>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</si>
  <si>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</si>
  <si>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</si>
  <si>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</si>
  <si>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</si>
  <si>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</si>
  <si>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</si>
  <si>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</si>
  <si>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</si>
  <si>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</si>
  <si>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</si>
  <si>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</si>
  <si>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</si>
  <si>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</si>
  <si>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</si>
  <si>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</si>
  <si>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</si>
  <si>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</si>
  <si>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</si>
  <si>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</si>
  <si>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</si>
  <si>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</si>
  <si>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</si>
  <si>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</si>
  <si>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</si>
  <si>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</si>
  <si>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</si>
  <si>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</si>
  <si>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</si>
  <si>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</si>
  <si>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</si>
  <si>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</si>
  <si>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</si>
  <si>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</si>
  <si>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</si>
  <si>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</si>
  <si>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</si>
  <si>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</si>
  <si>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</si>
  <si>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</si>
  <si>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</si>
  <si>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</si>
  <si>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</si>
  <si>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</si>
  <si>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</si>
  <si>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</si>
  <si>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</si>
  <si>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</si>
  <si>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</si>
  <si>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</si>
  <si>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</si>
  <si>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</si>
  <si>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</si>
  <si>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</si>
  <si>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</si>
  <si>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</si>
  <si>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</si>
  <si>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</si>
  <si>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</si>
  <si>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</si>
  <si>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</si>
  <si>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</si>
  <si>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</si>
  <si>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</si>
  <si>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</si>
  <si>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</si>
  <si>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</si>
  <si>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</si>
  <si>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</si>
  <si>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</si>
  <si>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</si>
  <si>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</si>
  <si>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</si>
  <si>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</si>
  <si>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</si>
  <si>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</si>
  <si>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</si>
  <si>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</si>
  <si>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</si>
  <si>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</si>
  <si>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</si>
  <si>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</si>
  <si>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</si>
  <si>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</si>
  <si>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</si>
  <si>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</si>
  <si>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</si>
  <si>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</si>
  <si>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</si>
  <si>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</si>
  <si>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</si>
  <si>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</si>
  <si>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</si>
  <si>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</si>
  <si>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</si>
  <si>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</si>
  <si>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</si>
  <si>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</si>
  <si>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</si>
  <si>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</si>
  <si>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</si>
  <si>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</si>
  <si>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</si>
  <si>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</si>
  <si>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</si>
  <si>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</si>
  <si>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</si>
  <si>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</si>
  <si>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</si>
  <si>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</si>
  <si>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</si>
  <si>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</si>
  <si>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</si>
  <si>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</si>
  <si>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</si>
  <si>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</si>
  <si>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</si>
  <si>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</si>
  <si>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</si>
  <si>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</si>
  <si>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</si>
  <si>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</si>
  <si>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</si>
  <si>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</si>
  <si>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</si>
  <si>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</si>
  <si>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</si>
  <si>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</si>
  <si>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</si>
  <si>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</si>
  <si>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</si>
  <si>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</si>
  <si>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</si>
  <si>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</si>
  <si>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</si>
  <si>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</si>
  <si>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</si>
  <si>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</si>
  <si>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</si>
  <si>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</si>
  <si>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</si>
  <si>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</si>
  <si>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</si>
  <si>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</si>
  <si>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</si>
  <si>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</si>
  <si>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</si>
  <si>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</si>
  <si>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</si>
  <si>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</si>
  <si>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</si>
  <si>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</si>
  <si>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</si>
  <si>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</si>
  <si>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</si>
  <si>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</si>
  <si>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</si>
  <si>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</si>
  <si>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</si>
  <si>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</si>
  <si>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</si>
  <si>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</si>
  <si>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</si>
  <si>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</si>
  <si>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</si>
  <si>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</si>
  <si>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</si>
  <si>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</si>
  <si>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</si>
  <si>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</si>
  <si>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</si>
  <si>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</si>
  <si>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</si>
  <si>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</si>
  <si>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</si>
  <si>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</si>
  <si>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</si>
  <si>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</si>
  <si>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</si>
  <si>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</si>
  <si>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</si>
  <si>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</si>
  <si>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</si>
  <si>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</si>
  <si>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</si>
  <si>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</si>
  <si>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</si>
  <si>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</si>
  <si>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</si>
  <si>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</si>
  <si>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</si>
  <si>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</si>
  <si>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</si>
  <si>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</si>
  <si>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</si>
  <si>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</si>
  <si>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</si>
  <si>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</si>
  <si>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</si>
  <si>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</si>
  <si>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</si>
  <si>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</si>
  <si>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</si>
  <si>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</si>
  <si>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</si>
  <si>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</si>
  <si>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</si>
  <si>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</si>
  <si>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</si>
  <si>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</si>
  <si>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</si>
  <si>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</si>
  <si>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</si>
  <si>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</si>
  <si>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</si>
  <si>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</si>
  <si>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</si>
  <si>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</si>
  <si>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</si>
  <si>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</si>
  <si>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</si>
  <si>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</si>
  <si>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</si>
  <si>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</si>
  <si>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</si>
  <si>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</si>
  <si>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</si>
  <si>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</si>
  <si>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</si>
  <si>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</si>
  <si>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</si>
  <si>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</si>
  <si>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</si>
  <si>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</si>
  <si>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</si>
  <si>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</si>
  <si>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</si>
  <si>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</si>
  <si>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</si>
  <si>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</si>
  <si>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</si>
  <si>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</si>
  <si>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</si>
  <si>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</si>
  <si>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</si>
  <si>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</si>
  <si>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</si>
  <si>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</si>
  <si>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</si>
  <si>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</si>
  <si>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</si>
  <si>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</si>
  <si>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</si>
  <si>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</si>
  <si>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</si>
  <si>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</si>
  <si>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</si>
  <si>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</si>
  <si>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</si>
  <si>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</si>
  <si>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</si>
  <si>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</si>
  <si>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</si>
  <si>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</si>
  <si>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</si>
  <si>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</si>
  <si>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</si>
  <si>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</si>
  <si>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</si>
  <si>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</si>
  <si>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</si>
  <si>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</si>
  <si>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</si>
  <si>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</si>
  <si>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</si>
  <si>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</si>
  <si>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</si>
  <si>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</si>
  <si>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</si>
  <si>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</si>
  <si>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</si>
  <si>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</si>
  <si>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</si>
  <si>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</si>
  <si>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</si>
  <si>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</si>
  <si>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</si>
  <si>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</si>
  <si>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</si>
  <si>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</si>
  <si>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</si>
  <si>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</si>
  <si>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</si>
  <si>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</si>
  <si>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</si>
  <si>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</si>
  <si>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</si>
  <si>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</si>
  <si>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</si>
  <si>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</si>
  <si>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</si>
  <si>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</si>
  <si>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</si>
  <si>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</si>
  <si>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</si>
  <si>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</si>
  <si>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</si>
  <si>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</si>
  <si>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</si>
  <si>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</si>
  <si>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</si>
  <si>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</si>
  <si>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</si>
  <si>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</si>
  <si>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</si>
  <si>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</si>
  <si>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</si>
  <si>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</si>
  <si>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</si>
  <si>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</si>
  <si>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</si>
  <si>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</si>
  <si>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</si>
  <si>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</si>
  <si>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</si>
  <si>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</si>
  <si>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</si>
  <si>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</si>
  <si>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</si>
  <si>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</si>
  <si>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</si>
  <si>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</si>
  <si>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</si>
  <si>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</si>
  <si>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</si>
  <si>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</si>
  <si>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</si>
  <si>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</si>
  <si>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</si>
  <si>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</si>
  <si>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</si>
  <si>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</si>
  <si>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</si>
  <si>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</si>
  <si>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</si>
  <si>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</si>
  <si>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</si>
  <si>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</si>
  <si>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</si>
  <si>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</si>
  <si>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</si>
  <si>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</si>
  <si>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</si>
  <si>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</si>
  <si>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</si>
  <si>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</si>
  <si>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</si>
  <si>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</si>
  <si>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</si>
  <si>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</si>
  <si>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</si>
  <si>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</si>
  <si>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</si>
  <si>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</si>
  <si>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</si>
  <si>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</si>
  <si>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</si>
  <si>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</si>
  <si>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</si>
  <si>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</si>
  <si>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</si>
  <si>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</si>
  <si>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</si>
  <si>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</si>
  <si>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</si>
  <si>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</si>
  <si>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</si>
  <si>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</si>
  <si>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</si>
  <si>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</si>
  <si>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</si>
  <si>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</si>
  <si>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</si>
  <si>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</si>
  <si>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</si>
  <si>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</si>
  <si>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</si>
  <si>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</si>
  <si>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</si>
  <si>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</si>
  <si>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</si>
  <si>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</si>
  <si>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</si>
  <si>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</si>
  <si>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</si>
  <si>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</si>
  <si>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</si>
  <si>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</si>
  <si>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</si>
  <si>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</si>
  <si>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</si>
  <si>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</si>
  <si>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</si>
  <si>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</si>
  <si>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</si>
  <si>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</si>
  <si>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</si>
  <si>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</si>
  <si>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</si>
  <si>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</si>
  <si>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</si>
  <si>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</si>
  <si>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</si>
  <si>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</si>
  <si>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</si>
  <si>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</si>
  <si>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</si>
  <si>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</si>
  <si>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</si>
  <si>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</si>
  <si>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</si>
  <si>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</si>
  <si>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</si>
  <si>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</si>
  <si>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</si>
  <si>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</si>
  <si>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</si>
  <si>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</si>
  <si>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</si>
  <si>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</si>
  <si>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</si>
  <si>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</si>
  <si>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</si>
  <si>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</si>
  <si>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</si>
  <si>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</si>
  <si>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</si>
  <si>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</si>
  <si>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</si>
  <si>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</si>
  <si>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</si>
  <si>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</si>
  <si>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</si>
  <si>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</si>
  <si>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</si>
  <si>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</si>
  <si>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</si>
  <si>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</si>
  <si>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</si>
  <si>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</si>
  <si>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</si>
  <si>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</si>
  <si>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</si>
  <si>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</si>
  <si>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</si>
  <si>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</si>
  <si>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</si>
  <si>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</si>
  <si>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</si>
  <si>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</si>
  <si>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</si>
  <si>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</si>
  <si>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</si>
  <si>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</si>
  <si>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</si>
  <si>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</si>
  <si>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</si>
  <si>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</si>
  <si>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</si>
  <si>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</si>
  <si>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</si>
  <si>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</si>
  <si>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</si>
  <si>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</si>
  <si>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</si>
  <si>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</si>
  <si>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</si>
  <si>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</si>
  <si>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</si>
  <si>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</si>
  <si>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</si>
  <si>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</si>
  <si>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</si>
  <si>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</si>
  <si>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</si>
  <si>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</si>
  <si>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</si>
  <si>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</si>
  <si>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</si>
  <si>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</si>
  <si>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</si>
  <si>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</si>
  <si>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</si>
  <si>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</si>
  <si>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</si>
  <si>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</si>
  <si>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</si>
  <si>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</si>
  <si>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</si>
  <si>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</si>
  <si>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</si>
  <si>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</si>
  <si>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</si>
  <si>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</si>
  <si>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</si>
  <si>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</si>
  <si>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</si>
  <si>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</si>
  <si>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</si>
  <si>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</si>
  <si>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</si>
  <si>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</si>
  <si>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</si>
  <si>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</si>
  <si>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</si>
  <si>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</si>
  <si>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</si>
  <si>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</si>
  <si>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</si>
  <si>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</si>
  <si>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</si>
  <si>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</si>
  <si>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</si>
  <si>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</si>
  <si>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</si>
  <si>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</si>
  <si>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</si>
  <si>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</si>
  <si>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</si>
  <si>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</si>
  <si>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</si>
  <si>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</si>
  <si>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</si>
  <si>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</si>
  <si>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</si>
  <si>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</si>
  <si>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</si>
  <si>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</si>
  <si>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</si>
  <si>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</si>
  <si>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</si>
  <si>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</si>
  <si>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</si>
  <si>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</si>
  <si>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</si>
  <si>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</si>
  <si>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</si>
  <si>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</si>
  <si>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</si>
  <si>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</si>
  <si>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</si>
  <si>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</si>
  <si>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</si>
  <si>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</si>
  <si>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</si>
  <si>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</si>
  <si>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</si>
  <si>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</si>
  <si>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</si>
  <si>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</si>
  <si>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</si>
  <si>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</si>
  <si>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</si>
  <si>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</si>
  <si>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</si>
  <si>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</si>
  <si>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</si>
  <si>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</si>
  <si>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</si>
  <si>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</si>
  <si>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</si>
  <si>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</si>
  <si>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</si>
  <si>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</si>
  <si>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</si>
  <si>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</si>
  <si>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</si>
  <si>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</si>
  <si>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</si>
  <si>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</si>
  <si>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</si>
  <si>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</si>
  <si>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</si>
  <si>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</si>
  <si>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</si>
  <si>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</si>
  <si>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</si>
  <si>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</si>
  <si>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</si>
  <si>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</si>
  <si>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</si>
  <si>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</si>
  <si>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</si>
  <si>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</si>
  <si>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</si>
  <si>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</si>
  <si>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</si>
  <si>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</si>
  <si>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</si>
  <si>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</si>
  <si>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</si>
  <si>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</si>
  <si>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</si>
  <si>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</si>
  <si>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</si>
  <si>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</si>
  <si>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</si>
  <si>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</si>
  <si>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</si>
  <si>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</si>
  <si>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</si>
  <si>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</si>
  <si>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</si>
  <si>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</si>
  <si>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</si>
  <si>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</si>
  <si>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</si>
  <si>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</si>
  <si>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</si>
  <si>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</si>
  <si>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</si>
  <si>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</si>
  <si>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</si>
  <si>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</si>
  <si>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</si>
  <si>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</si>
  <si>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</si>
  <si>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</si>
  <si>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</si>
  <si>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</si>
  <si>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</si>
  <si>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</si>
  <si>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</si>
  <si>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</si>
  <si>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</si>
  <si>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</si>
  <si>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</si>
  <si>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</si>
  <si>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</si>
  <si>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</si>
  <si>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</si>
  <si>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</si>
  <si>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</si>
  <si>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</si>
  <si>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</si>
  <si>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</si>
  <si>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</si>
  <si>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</si>
  <si>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</si>
  <si>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</si>
  <si>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</si>
  <si>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</si>
  <si>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</si>
  <si>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</si>
  <si>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</si>
  <si>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</si>
  <si>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</si>
  <si>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</si>
  <si>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</si>
  <si>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</si>
  <si>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</si>
  <si>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</si>
  <si>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</si>
  <si>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</si>
  <si>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</si>
  <si>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</si>
  <si>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</si>
  <si>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</si>
  <si>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</si>
  <si>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</si>
  <si>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</si>
  <si>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</si>
  <si>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</si>
  <si>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</si>
  <si>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</si>
  <si>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</si>
  <si>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</si>
  <si>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</si>
  <si>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</si>
  <si>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</si>
  <si>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</si>
  <si>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</si>
  <si>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</si>
  <si>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</si>
  <si>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</si>
  <si>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</si>
  <si>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</si>
  <si>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</si>
  <si>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</si>
  <si>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</si>
  <si>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</si>
  <si>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</si>
  <si>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</si>
  <si>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</si>
  <si>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</si>
  <si>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</si>
  <si>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</si>
  <si>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</si>
  <si>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</si>
  <si>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</si>
  <si>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</si>
  <si>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</si>
  <si>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</si>
  <si>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</si>
  <si>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</si>
  <si>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</si>
  <si>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</si>
  <si>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</si>
  <si>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</si>
  <si>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</si>
  <si>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</si>
  <si>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</si>
  <si>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</si>
  <si>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</si>
  <si>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</si>
  <si>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</si>
  <si>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</si>
  <si>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</si>
  <si>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</si>
  <si>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</si>
  <si>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</si>
  <si>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</si>
  <si>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</si>
  <si>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</si>
  <si>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</si>
  <si>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</si>
  <si>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</si>
  <si>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</si>
  <si>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</si>
  <si>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</si>
  <si>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</si>
  <si>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</si>
  <si>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</si>
  <si>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</si>
  <si>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</si>
  <si>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</si>
  <si>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</si>
  <si>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</si>
  <si>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</si>
  <si>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</si>
  <si>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</si>
  <si>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</si>
  <si>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</si>
  <si>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</si>
  <si>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</si>
  <si>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</si>
  <si>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</si>
  <si>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</si>
  <si>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</si>
  <si>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</si>
  <si>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</si>
  <si>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</si>
  <si>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</si>
  <si>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</si>
  <si>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</si>
  <si>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</si>
  <si>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</si>
  <si>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</si>
  <si>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</si>
  <si>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</si>
  <si>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</si>
  <si>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</si>
  <si>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</si>
  <si>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</si>
  <si>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</si>
  <si>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</si>
  <si>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</si>
  <si>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</si>
  <si>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</si>
  <si>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</si>
  <si>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</si>
  <si>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</si>
  <si>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</si>
  <si>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</si>
  <si>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</si>
  <si>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</si>
  <si>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</si>
  <si>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</si>
  <si>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</si>
  <si>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</si>
  <si>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</si>
  <si>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</si>
  <si>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</si>
  <si>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</si>
  <si>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</si>
  <si>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</si>
  <si>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</si>
  <si>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</si>
  <si>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</si>
  <si>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</si>
  <si>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</si>
  <si>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</si>
  <si>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</si>
  <si>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</si>
  <si>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</si>
  <si>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</si>
  <si>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</si>
  <si>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</si>
  <si>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</si>
  <si>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</si>
  <si>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</si>
  <si>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</si>
  <si>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</si>
  <si>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</si>
  <si>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</si>
  <si>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</si>
  <si>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</si>
  <si>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</si>
  <si>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</si>
  <si>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</si>
  <si>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</si>
  <si>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</si>
  <si>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</si>
  <si>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</si>
  <si>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</si>
  <si>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</si>
  <si>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</si>
  <si>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</si>
  <si>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</si>
  <si>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</si>
  <si>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</si>
  <si>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</si>
  <si>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</si>
  <si>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</si>
  <si>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</si>
  <si>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</si>
  <si>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</si>
  <si>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</si>
  <si>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</si>
  <si>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</si>
  <si>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</si>
  <si>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</si>
  <si>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</si>
  <si>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</si>
  <si>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</si>
  <si>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</si>
  <si>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</si>
  <si>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</si>
  <si>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</si>
  <si>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</si>
  <si>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</si>
  <si>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</si>
  <si>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</si>
  <si>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</si>
  <si>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</si>
  <si>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</si>
  <si>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</si>
  <si>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</si>
  <si>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</si>
  <si>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</si>
  <si>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</si>
  <si>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</si>
  <si>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</si>
  <si>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</si>
  <si>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</si>
  <si>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</si>
  <si>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</si>
  <si>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</si>
  <si>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</si>
  <si>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</si>
  <si>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</si>
  <si>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</si>
  <si>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</si>
  <si>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</si>
  <si>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</si>
  <si>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</si>
  <si>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</si>
  <si>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</si>
  <si>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</si>
  <si>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</si>
  <si>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</si>
  <si>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</si>
  <si>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</si>
  <si>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</si>
  <si>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</si>
  <si>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</si>
  <si>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</si>
  <si>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</si>
  <si>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</si>
  <si>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</si>
  <si>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</si>
  <si>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</si>
  <si>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</si>
  <si>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</si>
  <si>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</si>
  <si>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</si>
  <si>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</si>
  <si>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</si>
  <si>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</si>
  <si>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</si>
  <si>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</si>
  <si>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</si>
  <si>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</si>
  <si>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</si>
  <si>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</si>
  <si>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</si>
  <si>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</si>
  <si>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</si>
  <si>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</si>
  <si>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</si>
  <si>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</si>
  <si>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</si>
  <si>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</si>
  <si>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</si>
  <si>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</si>
  <si>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</si>
  <si>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</si>
  <si>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</si>
  <si>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</si>
  <si>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</si>
  <si>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</si>
  <si>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</si>
  <si>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</si>
  <si>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</si>
  <si>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</si>
  <si>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</si>
  <si>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</si>
  <si>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</si>
  <si>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</si>
  <si>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</si>
  <si>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</si>
  <si>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</si>
  <si>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</si>
  <si>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</si>
  <si>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</si>
  <si>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</si>
  <si>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</si>
  <si>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</si>
  <si>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</si>
  <si>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</si>
  <si>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</si>
  <si>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</si>
  <si>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</si>
  <si>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</si>
  <si>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</si>
  <si>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</si>
  <si>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</si>
  <si>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</si>
  <si>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</si>
  <si>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</si>
  <si>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</si>
  <si>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</si>
  <si>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</si>
  <si>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</si>
  <si>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</si>
  <si>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</si>
  <si>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</si>
  <si>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</si>
  <si>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</si>
  <si>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</si>
  <si>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</si>
  <si>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</si>
  <si>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</si>
  <si>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</si>
  <si>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</si>
  <si>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</si>
  <si>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</si>
  <si>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</si>
  <si>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</si>
  <si>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</si>
  <si>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</si>
  <si>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</si>
  <si>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</si>
  <si>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</si>
  <si>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</si>
  <si>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</si>
  <si>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</si>
  <si>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</si>
  <si>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</si>
  <si>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</si>
  <si>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</si>
  <si>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</si>
  <si>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</si>
  <si>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</si>
  <si>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</si>
  <si>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</si>
  <si>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</si>
  <si>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</si>
  <si>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</si>
  <si>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</si>
  <si>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</si>
  <si>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</si>
  <si>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</si>
  <si>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</si>
  <si>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</si>
  <si>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</si>
  <si>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</si>
  <si>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</si>
  <si>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</si>
  <si>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</si>
  <si>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</si>
  <si>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</si>
  <si>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</si>
  <si>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</si>
  <si>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</si>
  <si>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</si>
  <si>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</si>
  <si>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</si>
  <si>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</si>
  <si>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</si>
  <si>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</si>
  <si>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</si>
  <si>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</si>
  <si>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</si>
  <si>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</si>
  <si>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</si>
  <si>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</si>
  <si>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</si>
  <si>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</si>
  <si>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</si>
  <si>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</si>
  <si>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</si>
  <si>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</si>
  <si>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</si>
  <si>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</si>
  <si>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</si>
  <si>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</si>
  <si>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</si>
  <si>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</si>
  <si>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</si>
  <si>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</si>
  <si>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</si>
  <si>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</si>
  <si>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</si>
  <si>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</si>
  <si>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</si>
  <si>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</si>
  <si>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</si>
  <si>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</si>
  <si>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</si>
  <si>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</si>
  <si>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</si>
  <si>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</si>
  <si>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</si>
  <si>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</si>
  <si>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</si>
  <si>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</si>
  <si>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</si>
  <si>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</si>
  <si>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</si>
  <si>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</si>
  <si>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</si>
  <si>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</si>
  <si>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</si>
  <si>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</si>
  <si>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</si>
  <si>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</si>
  <si>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</si>
  <si>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</si>
  <si>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</si>
  <si>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</si>
  <si>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</si>
  <si>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</si>
  <si>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</si>
  <si>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</si>
  <si>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</si>
  <si>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</si>
  <si>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</si>
  <si>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</si>
  <si>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</si>
  <si>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</si>
  <si>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</si>
  <si>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</si>
  <si>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</si>
  <si>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</si>
  <si>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</si>
  <si>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</si>
  <si>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</si>
  <si>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</si>
  <si>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</si>
  <si>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</si>
  <si>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</si>
  <si>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</si>
  <si>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</si>
  <si>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</si>
  <si>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</si>
  <si>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</si>
  <si>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</si>
  <si>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</si>
  <si>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</si>
  <si>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</si>
  <si>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</si>
  <si>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</si>
  <si>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</si>
  <si>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</si>
  <si>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</si>
  <si>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</si>
  <si>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</si>
  <si>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</si>
  <si>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</si>
  <si>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</si>
  <si>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</si>
  <si>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</si>
  <si>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</si>
  <si>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</si>
  <si>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</si>
  <si>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</si>
  <si>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</si>
  <si>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</si>
  <si>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</si>
  <si>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</si>
  <si>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</si>
  <si>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</si>
  <si>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</si>
  <si>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</si>
  <si>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</si>
  <si>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</si>
  <si>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</si>
  <si>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</si>
  <si>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</si>
  <si>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</si>
  <si>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</si>
  <si>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</si>
  <si>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</si>
  <si>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</si>
  <si>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</si>
  <si>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</si>
  <si>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</si>
  <si>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</si>
  <si>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</si>
  <si>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</si>
  <si>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</si>
  <si>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</si>
  <si>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</si>
  <si>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</si>
  <si>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</si>
  <si>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</si>
  <si>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</si>
  <si>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</si>
  <si>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</si>
  <si>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</si>
  <si>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</si>
  <si>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</si>
  <si>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</si>
  <si>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</si>
  <si>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</si>
  <si>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</si>
  <si>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</si>
  <si>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</si>
  <si>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</si>
  <si>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</si>
  <si>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</si>
  <si>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</si>
  <si>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</si>
  <si>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</si>
  <si>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</si>
  <si>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</si>
  <si>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</si>
  <si>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</si>
  <si>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</si>
  <si>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</si>
  <si>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</si>
  <si>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</si>
  <si>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</si>
  <si>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</si>
  <si>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</si>
  <si>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</si>
  <si>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</si>
  <si>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</si>
  <si>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</si>
  <si>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</si>
  <si>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</si>
  <si>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</si>
  <si>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</si>
  <si>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</si>
  <si>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</si>
  <si>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</si>
  <si>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</si>
  <si>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</si>
  <si>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</si>
  <si>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</si>
  <si>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</si>
  <si>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</si>
  <si>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</si>
  <si>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</si>
  <si>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</si>
  <si>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</si>
  <si>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</si>
  <si>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</si>
  <si>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</si>
  <si>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</si>
  <si>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</si>
  <si>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</si>
  <si>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</si>
  <si>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</si>
  <si>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</si>
  <si>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</si>
  <si>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</si>
  <si>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</si>
  <si>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</si>
  <si>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</si>
  <si>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</si>
  <si>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</si>
  <si>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</si>
  <si>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</si>
  <si>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</si>
  <si>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</si>
  <si>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</si>
  <si>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</si>
  <si>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</si>
  <si>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</si>
  <si>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</si>
  <si>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</si>
  <si>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</si>
  <si>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</si>
  <si>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</si>
  <si>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</si>
  <si>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</si>
  <si>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</si>
  <si>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</si>
  <si>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</si>
  <si>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</si>
  <si>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</si>
  <si>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</si>
  <si>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</si>
  <si>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</si>
  <si>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</si>
  <si>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</si>
  <si>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</si>
  <si>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</si>
  <si>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</si>
  <si>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</si>
  <si>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</si>
  <si>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</si>
  <si>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</si>
  <si>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</si>
  <si>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</si>
  <si>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</si>
  <si>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</si>
  <si>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</si>
  <si>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</si>
  <si>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</si>
  <si>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</si>
  <si>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</si>
  <si>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</si>
  <si>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</si>
  <si>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</si>
  <si>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</si>
  <si>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</si>
  <si>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</si>
  <si>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</si>
  <si>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</si>
  <si>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</si>
  <si>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</si>
  <si>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</si>
  <si>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</si>
  <si>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</si>
  <si>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</si>
  <si>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</si>
  <si>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</si>
  <si>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</si>
  <si>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</si>
  <si>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</si>
  <si>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</si>
  <si>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</si>
  <si>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</si>
  <si>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</si>
  <si>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</si>
  <si>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</si>
  <si>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</si>
  <si>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</si>
  <si>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</si>
  <si>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</si>
  <si>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</si>
  <si>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</si>
  <si>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</si>
  <si>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</si>
  <si>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</si>
  <si>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</si>
  <si>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</si>
  <si>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</si>
  <si>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</si>
  <si>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</si>
  <si>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</si>
  <si>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</si>
  <si>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</si>
  <si>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</si>
  <si>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</si>
  <si>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</si>
  <si>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</si>
  <si>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</si>
  <si>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</si>
  <si>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</si>
  <si>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</si>
  <si>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</si>
  <si>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</si>
  <si>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</si>
  <si>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</si>
  <si>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</si>
  <si>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</si>
  <si>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</si>
  <si>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</si>
  <si>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</si>
  <si>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</si>
  <si>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</si>
  <si>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</si>
  <si>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</si>
  <si>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</si>
  <si>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</si>
  <si>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</si>
  <si>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</si>
  <si>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</si>
  <si>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</si>
  <si>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</si>
  <si>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</si>
  <si>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</si>
  <si>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</si>
  <si>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</si>
  <si>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</si>
  <si>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</si>
  <si>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</si>
  <si>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</si>
  <si>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</si>
  <si>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</si>
  <si>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</si>
  <si>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</si>
  <si>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</si>
  <si>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</si>
  <si>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</si>
  <si>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</si>
  <si>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</si>
  <si>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</si>
  <si>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</si>
  <si>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</si>
  <si>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</si>
  <si>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</si>
  <si>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</si>
  <si>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</si>
  <si>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</si>
  <si>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</si>
  <si>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</si>
  <si>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</si>
  <si>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</si>
  <si>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</si>
  <si>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</si>
  <si>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</si>
  <si>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</si>
  <si>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</si>
  <si>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</si>
  <si>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</si>
  <si>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</si>
  <si>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</si>
  <si>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</si>
  <si>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</si>
  <si>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</si>
  <si>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</si>
  <si>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</si>
  <si>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</si>
  <si>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</si>
  <si>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</si>
  <si>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</si>
  <si>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</si>
  <si>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</si>
  <si>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</si>
  <si>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</si>
  <si>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</si>
  <si>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</si>
  <si>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</si>
  <si>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</si>
  <si>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</si>
  <si>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</si>
  <si>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</si>
  <si>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</si>
  <si>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</si>
  <si>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</si>
  <si>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</si>
  <si>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</si>
  <si>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</si>
  <si>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</si>
  <si>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</si>
  <si>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</si>
  <si>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</si>
  <si>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</si>
  <si>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</si>
  <si>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</si>
  <si>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</si>
  <si>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</si>
  <si>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</si>
  <si>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</si>
  <si>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</si>
  <si>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</si>
  <si>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</si>
  <si>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</si>
  <si>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</si>
  <si>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</si>
  <si>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</si>
  <si>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</si>
  <si>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</si>
  <si>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</si>
  <si>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</si>
  <si>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</si>
  <si>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</si>
  <si>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</si>
  <si>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</si>
  <si>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</si>
  <si>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</si>
  <si>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</si>
  <si>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</si>
  <si>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</si>
  <si>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</si>
  <si>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</si>
  <si>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</si>
  <si>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</si>
  <si>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</si>
  <si>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</si>
  <si>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</si>
  <si>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</si>
  <si>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</si>
  <si>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</si>
  <si>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</si>
  <si>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</si>
  <si>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</si>
  <si>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</si>
  <si>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</si>
  <si>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</si>
  <si>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</si>
  <si>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</si>
  <si>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</si>
  <si>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</si>
  <si>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</si>
  <si>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</si>
  <si>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</si>
  <si>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</si>
  <si>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</si>
  <si>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</si>
  <si>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</si>
  <si>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</si>
  <si>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</si>
  <si>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</si>
  <si>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</si>
  <si>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</si>
  <si>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</si>
  <si>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</si>
  <si>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</si>
  <si>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</si>
  <si>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</si>
  <si>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</si>
  <si>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</si>
  <si>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</si>
  <si>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</si>
  <si>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</si>
  <si>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</si>
  <si>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</si>
  <si>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</si>
  <si>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</si>
  <si>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</si>
  <si>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</si>
  <si>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</si>
  <si>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</si>
  <si>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</si>
  <si>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</si>
  <si>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</si>
  <si>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</si>
  <si>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</si>
  <si>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</si>
  <si>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</si>
  <si>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</si>
  <si>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</si>
  <si>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</si>
  <si>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</si>
  <si>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</si>
  <si>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</si>
  <si>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</si>
  <si>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</si>
  <si>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</si>
  <si>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</si>
  <si>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</si>
  <si>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</si>
  <si>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</si>
  <si>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</si>
  <si>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</si>
  <si>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</si>
  <si>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</si>
  <si>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</si>
  <si>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</si>
  <si>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</si>
  <si>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</si>
  <si>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</si>
  <si>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</si>
  <si>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</si>
  <si>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</si>
  <si>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</si>
  <si>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</si>
  <si>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</si>
  <si>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</si>
  <si>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</si>
  <si>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</si>
  <si>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</si>
  <si>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</si>
  <si>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</si>
  <si>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</si>
  <si>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</si>
  <si>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</si>
  <si>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</si>
  <si>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</si>
  <si>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</si>
  <si>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</si>
  <si>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</si>
  <si>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</si>
  <si>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</si>
  <si>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</si>
  <si>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</si>
  <si>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</si>
  <si>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</si>
  <si>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</si>
  <si>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</si>
  <si>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</si>
  <si>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</si>
  <si>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</si>
  <si>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</si>
  <si>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</si>
  <si>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</si>
  <si>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</si>
  <si>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</si>
  <si>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</si>
  <si>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</si>
  <si>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</si>
  <si>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</si>
  <si>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</si>
  <si>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</si>
  <si>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</si>
  <si>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</si>
  <si>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</si>
  <si>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</si>
  <si>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</si>
  <si>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</si>
  <si>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</si>
  <si>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</si>
  <si>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</si>
  <si>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</si>
  <si>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</si>
  <si>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</si>
  <si>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</si>
  <si>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</si>
  <si>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</si>
  <si>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</si>
  <si>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</si>
  <si>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</si>
  <si>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</si>
  <si>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</si>
  <si>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</si>
  <si>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</si>
  <si>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</si>
  <si>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</si>
  <si>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</si>
  <si>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</si>
  <si>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</si>
  <si>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</si>
  <si>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</si>
  <si>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</si>
  <si>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</si>
  <si>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</si>
  <si>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</si>
  <si>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</si>
  <si>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</si>
  <si>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</si>
  <si>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</si>
  <si>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</si>
  <si>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</si>
  <si>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</si>
  <si>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</si>
  <si>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</si>
  <si>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</si>
  <si>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</si>
  <si>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</si>
  <si>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</si>
  <si>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</si>
  <si>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</si>
  <si>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</si>
  <si>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</si>
  <si>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</si>
  <si>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</si>
  <si>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</si>
  <si>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</si>
  <si>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</si>
  <si>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</si>
  <si>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</si>
  <si>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</si>
  <si>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</si>
  <si>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</si>
  <si>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</si>
  <si>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</si>
  <si>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</si>
  <si>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</si>
  <si>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</si>
  <si>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</si>
  <si>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</si>
  <si>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</si>
  <si>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</si>
  <si>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</si>
  <si>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</si>
  <si>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</si>
  <si>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</si>
  <si>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</si>
  <si>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</si>
  <si>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</si>
  <si>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</si>
  <si>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</si>
  <si>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</si>
  <si>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</si>
  <si>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</si>
  <si>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</si>
  <si>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</si>
  <si>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</si>
  <si>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</si>
  <si>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</si>
  <si>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</si>
  <si>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</si>
  <si>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</si>
  <si>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</si>
  <si>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</si>
  <si>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</si>
  <si>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</si>
  <si>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</si>
  <si>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</si>
  <si>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</si>
  <si>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</si>
  <si>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</si>
  <si>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</si>
  <si>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</si>
  <si>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</si>
  <si>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</si>
  <si>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</si>
  <si>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</si>
  <si>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</si>
  <si>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</si>
  <si>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</si>
  <si>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</si>
  <si>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</si>
  <si>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</si>
  <si>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</si>
  <si>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</si>
  <si>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</si>
  <si>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</si>
  <si>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</si>
  <si>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</si>
  <si>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</si>
  <si>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</si>
  <si>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</si>
  <si>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</si>
  <si>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</si>
  <si>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</si>
  <si>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</si>
  <si>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</si>
  <si>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</si>
  <si>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</si>
  <si>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</si>
  <si>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</si>
  <si>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</si>
  <si>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</si>
  <si>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</si>
  <si>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</si>
  <si>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</si>
  <si>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</si>
  <si>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</si>
  <si>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</si>
  <si>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</si>
  <si>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</si>
  <si>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</si>
  <si>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</si>
  <si>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</si>
  <si>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</si>
  <si>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</si>
  <si>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</si>
  <si>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</si>
  <si>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</si>
  <si>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</si>
  <si>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</si>
  <si>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</si>
  <si>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</si>
  <si>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</si>
  <si>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</si>
  <si>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</si>
  <si>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</si>
  <si>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</si>
  <si>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</si>
  <si>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</si>
  <si>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</si>
  <si>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</si>
  <si>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</si>
  <si>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</si>
  <si>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</si>
  <si>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</si>
  <si>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</si>
  <si>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</si>
  <si>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</si>
  <si>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</si>
  <si>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</si>
  <si>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</si>
  <si>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</si>
  <si>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</si>
  <si>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</si>
  <si>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</si>
  <si>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</si>
  <si>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</si>
  <si>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</si>
  <si>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</si>
  <si>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</si>
  <si>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</si>
  <si>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</si>
  <si>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</si>
  <si>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</si>
  <si>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</si>
  <si>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</si>
  <si>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</si>
  <si>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</si>
  <si>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</si>
  <si>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</si>
  <si>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</si>
  <si>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</si>
  <si>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</si>
  <si>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</si>
  <si>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</si>
  <si>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</si>
  <si>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</si>
  <si>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</si>
  <si>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</si>
  <si>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</si>
  <si>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</si>
  <si>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</si>
  <si>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</si>
  <si>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</si>
  <si>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</si>
  <si>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</si>
  <si>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</si>
  <si>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</si>
  <si>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</si>
  <si>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</si>
  <si>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</si>
  <si>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</si>
  <si>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</si>
  <si>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</si>
  <si>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</si>
  <si>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</si>
  <si>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</si>
  <si>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</si>
  <si>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</si>
  <si>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</si>
  <si>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</si>
  <si>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</si>
  <si>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</si>
  <si>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</si>
  <si>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</si>
  <si>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</si>
  <si>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</si>
  <si>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</si>
  <si>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</si>
  <si>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</si>
  <si>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</si>
  <si>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</si>
  <si>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</si>
  <si>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</si>
  <si>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</si>
  <si>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</si>
  <si>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</si>
  <si>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</si>
  <si>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</si>
  <si>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</si>
  <si>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</si>
  <si>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</si>
  <si>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</si>
  <si>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</si>
  <si>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</si>
  <si>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</si>
  <si>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</si>
  <si>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</si>
  <si>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</si>
  <si>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</si>
  <si>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</si>
  <si>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</si>
  <si>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</si>
  <si>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</si>
  <si>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</si>
  <si>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</si>
  <si>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</si>
  <si>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</si>
  <si>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</si>
  <si>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</si>
  <si>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</si>
  <si>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</si>
  <si>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</si>
  <si>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</si>
  <si>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</si>
  <si>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</si>
  <si>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</si>
  <si>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</si>
  <si>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</si>
  <si>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</si>
  <si>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</si>
  <si>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</si>
  <si>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</si>
  <si>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</si>
  <si>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</si>
  <si>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</si>
  <si>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</si>
  <si>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</si>
  <si>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</si>
  <si>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</si>
  <si>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</si>
  <si>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</si>
  <si>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</si>
  <si>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</si>
  <si>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</si>
  <si>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</si>
  <si>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</si>
  <si>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</si>
  <si>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</si>
  <si>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</si>
  <si>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</si>
  <si>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</si>
  <si>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</si>
  <si>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</si>
  <si>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</si>
  <si>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</si>
  <si>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</si>
  <si>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</si>
  <si>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</si>
  <si>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</si>
  <si>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</si>
  <si>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</si>
  <si>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</si>
  <si>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</si>
  <si>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</si>
  <si>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</si>
  <si>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</si>
  <si>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</si>
  <si>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</si>
  <si>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</si>
  <si>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</si>
  <si>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</si>
  <si>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</si>
  <si>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</si>
  <si>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</si>
  <si>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</si>
  <si>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</si>
  <si>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</si>
  <si>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</si>
  <si>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</si>
  <si>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</si>
  <si>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</si>
  <si>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</si>
  <si>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</si>
  <si>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</si>
  <si>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</si>
  <si>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</si>
  <si>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</si>
  <si>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</si>
  <si>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</si>
  <si>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</si>
  <si>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</si>
  <si>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</si>
  <si>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</si>
  <si>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</si>
  <si>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</si>
  <si>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</si>
  <si>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</si>
  <si>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</si>
  <si>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</si>
  <si>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</si>
  <si>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</si>
  <si>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</si>
  <si>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</si>
  <si>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</si>
  <si>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</si>
  <si>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</si>
  <si>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</si>
  <si>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</si>
  <si>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</si>
  <si>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</si>
  <si>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</si>
  <si>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</si>
  <si>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</si>
  <si>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</si>
  <si>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</si>
  <si>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</si>
  <si>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</si>
  <si>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</si>
  <si>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</si>
  <si>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</si>
  <si>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</si>
  <si>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</si>
  <si>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</si>
  <si>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</si>
  <si>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</si>
  <si>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</si>
  <si>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</si>
  <si>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</si>
  <si>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</si>
  <si>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</si>
  <si>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</si>
  <si>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</si>
  <si>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</si>
  <si>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</si>
  <si>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</si>
  <si>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</si>
  <si>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</si>
  <si>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</si>
  <si>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</si>
  <si>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</si>
  <si>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</si>
  <si>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</si>
  <si>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</si>
  <si>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</si>
  <si>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</si>
  <si>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</si>
  <si>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</si>
  <si>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</si>
  <si>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</si>
  <si>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</si>
  <si>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</si>
  <si>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</si>
  <si>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</si>
  <si>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</si>
  <si>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</si>
  <si>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</si>
  <si>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</si>
  <si>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</si>
  <si>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</si>
  <si>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</si>
  <si>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</si>
  <si>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</si>
  <si>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</si>
  <si>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</si>
  <si>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</si>
  <si>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</si>
  <si>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</si>
  <si>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</si>
  <si>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</si>
  <si>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</si>
  <si>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</si>
  <si>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</si>
  <si>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</si>
  <si>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</si>
  <si>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</si>
  <si>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</si>
  <si>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</si>
  <si>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</si>
  <si>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</si>
  <si>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</si>
  <si>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</si>
  <si>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</si>
  <si>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</si>
  <si>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</si>
  <si>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</si>
  <si>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</si>
  <si>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</si>
  <si>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</si>
  <si>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</si>
  <si>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</si>
  <si>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</si>
  <si>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</si>
  <si>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</si>
  <si>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</si>
  <si>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</si>
  <si>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</si>
  <si>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</si>
  <si>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</si>
  <si>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</si>
  <si>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</si>
  <si>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</si>
  <si>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</si>
  <si>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</si>
  <si>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</si>
  <si>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</si>
  <si>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</si>
  <si>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</si>
  <si>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</si>
  <si>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</si>
  <si>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</si>
  <si>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</si>
  <si>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</si>
  <si>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</si>
  <si>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</si>
  <si>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</si>
  <si>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</si>
  <si>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</si>
  <si>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</si>
  <si>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</si>
  <si>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</si>
  <si>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</si>
  <si>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</si>
  <si>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</si>
  <si>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</si>
  <si>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</si>
  <si>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</si>
  <si>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</si>
  <si>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</si>
  <si>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</si>
  <si>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</si>
  <si>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</si>
  <si>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</si>
  <si>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</si>
  <si>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</si>
  <si>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</si>
  <si>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</si>
  <si>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</si>
  <si>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</si>
  <si>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</si>
  <si>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</si>
  <si>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</si>
  <si>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</si>
  <si>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</si>
  <si>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</si>
  <si>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</si>
  <si>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</si>
  <si>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</si>
  <si>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</si>
  <si>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</si>
  <si>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</si>
  <si>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</si>
  <si>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</si>
  <si>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</si>
  <si>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</si>
  <si>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</si>
  <si>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</si>
  <si>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</si>
  <si>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</si>
  <si>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</si>
  <si>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</si>
  <si>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</si>
  <si>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</si>
  <si>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</si>
  <si>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</si>
  <si>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</si>
  <si>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</si>
  <si>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</si>
  <si>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</si>
  <si>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</si>
  <si>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</si>
  <si>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</si>
  <si>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</si>
  <si>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</si>
  <si>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</si>
  <si>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</si>
  <si>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</si>
  <si>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</si>
  <si>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</si>
  <si>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</si>
  <si>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</si>
  <si>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</si>
  <si>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</si>
  <si>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</si>
  <si>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</si>
  <si>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</si>
  <si>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</si>
  <si>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</si>
  <si>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</si>
  <si>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</si>
  <si>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</si>
  <si>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</si>
  <si>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</si>
  <si>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</si>
  <si>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</si>
  <si>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</si>
  <si>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</si>
  <si>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</si>
  <si>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</si>
  <si>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</si>
  <si>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</si>
  <si>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</si>
  <si>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</si>
  <si>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</si>
  <si>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</si>
  <si>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</si>
  <si>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</si>
  <si>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</si>
  <si>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</si>
  <si>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</si>
  <si>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</si>
  <si>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</si>
  <si>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</si>
  <si>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</si>
  <si>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</si>
  <si>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</si>
  <si>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</si>
  <si>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</si>
  <si>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</si>
  <si>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</si>
  <si>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</si>
  <si>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</si>
  <si>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</si>
  <si>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</si>
  <si>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</si>
  <si>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</si>
  <si>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</si>
  <si>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</si>
  <si>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</si>
  <si>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</si>
  <si>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</si>
  <si>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</si>
  <si>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</si>
  <si>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</si>
  <si>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</si>
  <si>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</si>
  <si>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</si>
  <si>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</si>
  <si>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</si>
  <si>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</si>
  <si>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</si>
  <si>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</si>
  <si>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</si>
  <si>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</si>
  <si>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</si>
  <si>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</si>
  <si>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</si>
  <si>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</si>
  <si>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</si>
  <si>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</si>
  <si>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</si>
  <si>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</si>
  <si>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</si>
  <si>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</si>
  <si>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</si>
  <si>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</si>
  <si>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</si>
  <si>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</si>
  <si>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</si>
  <si>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</si>
  <si>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</si>
  <si>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</si>
  <si>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</si>
  <si>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</si>
  <si>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</si>
  <si>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</si>
  <si>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</si>
  <si>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</si>
  <si>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</si>
  <si>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</si>
  <si>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</si>
  <si>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</si>
  <si>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</si>
  <si>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</si>
  <si>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</si>
  <si>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</si>
  <si>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</si>
  <si>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</si>
  <si>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</si>
  <si>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</si>
  <si>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</si>
  <si>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</si>
  <si>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</si>
  <si>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</si>
  <si>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</si>
  <si>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</si>
  <si>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</si>
  <si>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</si>
  <si>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</si>
  <si>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</si>
  <si>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</si>
  <si>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</si>
  <si>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</si>
  <si>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</si>
  <si>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</si>
  <si>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</si>
  <si>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</si>
  <si>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</si>
  <si>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</si>
  <si>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</si>
  <si>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</si>
  <si>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</si>
  <si>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</si>
  <si>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</si>
  <si>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</si>
  <si>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</si>
  <si>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</si>
  <si>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</si>
  <si>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</si>
  <si>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</si>
  <si>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</si>
  <si>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</si>
  <si>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</si>
  <si>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</si>
  <si>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</si>
  <si>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</si>
  <si>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</si>
  <si>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</si>
  <si>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</si>
  <si>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</si>
  <si>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</si>
  <si>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</si>
  <si>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</si>
  <si>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</si>
  <si>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</si>
  <si>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</si>
  <si>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</si>
  <si>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</si>
  <si>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</si>
  <si>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</si>
  <si>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</si>
  <si>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</si>
  <si>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</si>
  <si>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</si>
  <si>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</si>
  <si>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</si>
  <si>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</si>
  <si>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</si>
  <si>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</si>
  <si>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</si>
  <si>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</si>
  <si>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</si>
  <si>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</si>
  <si>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</si>
  <si>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</si>
  <si>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</si>
  <si>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</si>
  <si>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</si>
  <si>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</si>
  <si>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</si>
  <si>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</si>
  <si>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</si>
  <si>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</si>
  <si>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</si>
  <si>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</si>
  <si>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</si>
  <si>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</si>
  <si>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</si>
  <si>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</si>
  <si>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</si>
  <si>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</si>
  <si>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</si>
  <si>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</si>
  <si>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</si>
  <si>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</si>
  <si>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</si>
  <si>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</si>
  <si>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</si>
  <si>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</si>
  <si>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</si>
  <si>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</si>
  <si>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</si>
  <si>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</si>
  <si>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</si>
  <si>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</si>
  <si>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</si>
  <si>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</si>
  <si>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</si>
  <si>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</si>
  <si>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</si>
  <si>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</si>
  <si>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</si>
  <si>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</si>
  <si>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</si>
  <si>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</si>
  <si>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</si>
  <si>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</si>
  <si>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</si>
  <si>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</si>
  <si>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</si>
  <si>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</si>
  <si>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</si>
  <si>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</si>
  <si>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</si>
  <si>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</si>
  <si>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</si>
  <si>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</si>
  <si>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</si>
  <si>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</si>
  <si>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</si>
  <si>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</si>
  <si>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</si>
  <si>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</si>
  <si>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</si>
  <si>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</si>
  <si>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</si>
  <si>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</si>
  <si>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</si>
  <si>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</si>
  <si>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</si>
  <si>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</si>
  <si>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</si>
  <si>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</si>
  <si>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</si>
  <si>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</si>
  <si>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</si>
  <si>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</si>
  <si>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</si>
  <si>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</si>
  <si>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</si>
  <si>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</si>
  <si>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</si>
  <si>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</si>
  <si>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</si>
  <si>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</si>
  <si>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</si>
  <si>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</si>
  <si>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</si>
  <si>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</si>
  <si>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</si>
  <si>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</si>
  <si>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</si>
  <si>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</si>
  <si>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</si>
  <si>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</si>
  <si>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</si>
  <si>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</si>
  <si>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</si>
  <si>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</si>
  <si>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</si>
  <si>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</si>
  <si>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</si>
  <si>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</si>
  <si>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</si>
  <si>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</si>
  <si>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</si>
  <si>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</si>
  <si>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</si>
  <si>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</si>
  <si>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</si>
  <si>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</si>
  <si>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</si>
  <si>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</si>
  <si>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</si>
  <si>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</si>
  <si>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</si>
  <si>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</si>
  <si>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</si>
  <si>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</si>
  <si>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</si>
  <si>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</si>
  <si>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</si>
  <si>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</si>
  <si>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</si>
  <si>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</si>
  <si>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</si>
  <si>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</si>
  <si>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</si>
  <si>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</si>
  <si>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</si>
  <si>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</si>
  <si>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</si>
  <si>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</si>
  <si>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</si>
  <si>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</si>
  <si>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</si>
  <si>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</si>
  <si>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</si>
  <si>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</si>
  <si>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</si>
  <si>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</si>
  <si>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</si>
  <si>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</si>
  <si>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</si>
  <si>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</si>
  <si>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</si>
  <si>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</si>
  <si>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</si>
  <si>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</si>
  <si>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</si>
  <si>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</si>
  <si>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</si>
  <si>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</si>
  <si>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</si>
  <si>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</si>
  <si>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</si>
  <si>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</si>
  <si>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</si>
  <si>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</si>
  <si>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</si>
  <si>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</si>
  <si>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</si>
  <si>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</si>
  <si>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</si>
  <si>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</si>
  <si>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</si>
  <si>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</si>
  <si>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</si>
  <si>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</si>
  <si>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</si>
  <si>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</si>
  <si>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</si>
  <si>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</si>
  <si>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</si>
  <si>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</si>
  <si>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</si>
  <si>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</si>
  <si>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</si>
  <si>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</si>
  <si>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</si>
  <si>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</si>
  <si>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</si>
  <si>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</si>
  <si>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</si>
  <si>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</si>
  <si>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</si>
  <si>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</si>
  <si>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</si>
  <si>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</si>
  <si>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</si>
  <si>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</si>
  <si>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</si>
  <si>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</si>
  <si>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</si>
  <si>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</si>
  <si>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</si>
  <si>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</si>
  <si>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</si>
  <si>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</si>
  <si>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</si>
  <si>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</si>
  <si>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</si>
  <si>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</si>
  <si>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</si>
  <si>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</si>
  <si>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</si>
  <si>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</si>
  <si>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</si>
  <si>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</si>
  <si>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</si>
  <si>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</si>
  <si>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</si>
  <si>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</si>
  <si>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</si>
  <si>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</si>
  <si>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</si>
  <si>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</si>
  <si>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</si>
  <si>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</si>
  <si>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</si>
  <si>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</si>
  <si>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</si>
  <si>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</si>
  <si>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</si>
  <si>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</si>
  <si>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</si>
  <si>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</si>
  <si>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</si>
  <si>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</si>
  <si>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</si>
  <si>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</si>
  <si>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</si>
  <si>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</si>
  <si>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</si>
  <si>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</si>
  <si>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</si>
  <si>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</si>
  <si>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</si>
  <si>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</si>
  <si>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</si>
  <si>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</si>
  <si>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</si>
  <si>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</si>
  <si>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</si>
  <si>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</si>
  <si>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</si>
  <si>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</si>
  <si>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</si>
  <si>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</si>
  <si>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</si>
  <si>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</si>
  <si>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</si>
  <si>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</si>
  <si>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</si>
  <si>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</si>
  <si>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</si>
  <si>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</si>
  <si>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</si>
  <si>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</si>
  <si>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</si>
  <si>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</si>
  <si>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</si>
  <si>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</si>
  <si>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</si>
  <si>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</si>
  <si>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</si>
  <si>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</si>
  <si>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</si>
  <si>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</si>
  <si>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</si>
  <si>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</si>
  <si>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</si>
  <si>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</si>
  <si>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</si>
  <si>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</si>
  <si>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</si>
  <si>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</si>
  <si>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</si>
  <si>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</si>
  <si>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</si>
  <si>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</si>
  <si>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</si>
  <si>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</si>
  <si>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</si>
  <si>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</si>
  <si>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</si>
  <si>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</si>
  <si>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</si>
  <si>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</si>
  <si>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</si>
  <si>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</si>
  <si>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</si>
  <si>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</si>
  <si>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</si>
  <si>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</si>
  <si>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</si>
  <si>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</si>
  <si>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</si>
  <si>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</si>
  <si>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</si>
  <si>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</si>
  <si>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</si>
  <si>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</si>
  <si>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</si>
  <si>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</si>
  <si>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</si>
  <si>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</si>
  <si>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</si>
  <si>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</si>
  <si>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</si>
  <si>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</si>
  <si>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</si>
  <si>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</si>
  <si>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</si>
  <si>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</si>
  <si>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</si>
  <si>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</si>
  <si>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</si>
  <si>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</si>
  <si>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</si>
  <si>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</si>
  <si>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</si>
  <si>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</si>
  <si>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</si>
  <si>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</si>
  <si>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</si>
  <si>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</si>
  <si>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</si>
  <si>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</si>
  <si>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</si>
  <si>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</si>
  <si>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</si>
  <si>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</si>
  <si>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</si>
  <si>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</si>
  <si>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</si>
  <si>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</si>
  <si>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</si>
  <si>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</si>
  <si>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</si>
  <si>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</si>
  <si>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</si>
  <si>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</si>
  <si>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</si>
  <si>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</si>
  <si>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</si>
  <si>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</si>
  <si>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</si>
  <si>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</si>
  <si>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</si>
  <si>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</si>
  <si>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</si>
  <si>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</si>
  <si>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</si>
  <si>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</si>
  <si>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</si>
  <si>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</si>
  <si>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</si>
  <si>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</si>
  <si>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</si>
  <si>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</si>
  <si>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</si>
  <si>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</si>
  <si>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</si>
  <si>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</si>
  <si>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</si>
  <si>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</si>
  <si>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</si>
  <si>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</si>
  <si>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</si>
  <si>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</si>
  <si>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</si>
  <si>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</si>
  <si>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</si>
  <si>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</si>
  <si>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</si>
  <si>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</si>
  <si>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</si>
  <si>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</si>
  <si>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</si>
  <si>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</si>
  <si>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</si>
  <si>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</si>
  <si>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</si>
  <si>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</si>
  <si>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</si>
  <si>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</si>
  <si>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</si>
  <si>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</si>
  <si>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</si>
  <si>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</si>
  <si>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</si>
  <si>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</si>
  <si>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</si>
  <si>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</si>
  <si>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</si>
  <si>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</si>
  <si>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</si>
  <si>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</si>
  <si>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</si>
  <si>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</si>
  <si>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</si>
  <si>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</si>
  <si>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</si>
  <si>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</si>
  <si>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</si>
  <si>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</si>
  <si>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</si>
  <si>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</si>
  <si>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</si>
  <si>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</si>
  <si>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</si>
  <si>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</si>
  <si>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</si>
  <si>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</si>
  <si>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</si>
  <si>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</si>
  <si>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</si>
  <si>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</si>
  <si>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</si>
  <si>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</si>
  <si>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</si>
  <si>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</si>
  <si>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</si>
  <si>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</si>
  <si>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</si>
  <si>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</si>
  <si>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</si>
  <si>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</si>
  <si>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</si>
  <si>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</si>
  <si>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</si>
  <si>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</si>
  <si>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</si>
  <si>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</si>
  <si>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</si>
  <si>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</si>
  <si>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</si>
  <si>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</si>
  <si>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</si>
  <si>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</si>
  <si>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</si>
  <si>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</si>
  <si>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</si>
  <si>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</si>
  <si>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</si>
  <si>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</si>
  <si>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</si>
  <si>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</si>
  <si>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</si>
  <si>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</si>
  <si>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</si>
  <si>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</si>
  <si>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</si>
  <si>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</si>
  <si>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</si>
  <si>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</si>
  <si>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</si>
  <si>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</si>
  <si>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</si>
  <si>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</si>
  <si>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</si>
  <si>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</si>
  <si>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</si>
  <si>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</si>
  <si>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</si>
  <si>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</si>
  <si>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</si>
  <si>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</si>
  <si>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</si>
  <si>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</si>
  <si>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</si>
  <si>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</si>
  <si>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</si>
  <si>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</si>
  <si>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</si>
  <si>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</si>
  <si>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</si>
  <si>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</si>
  <si>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</si>
  <si>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</si>
  <si>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</si>
  <si>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</si>
  <si>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</si>
  <si>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</si>
  <si>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</si>
  <si>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</si>
  <si>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</si>
  <si>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</si>
  <si>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</si>
  <si>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</si>
  <si>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</si>
  <si>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</si>
  <si>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</si>
  <si>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</si>
  <si>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</si>
  <si>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</si>
  <si>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</si>
  <si>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</si>
  <si>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</si>
  <si>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</si>
  <si>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</si>
  <si>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</si>
  <si>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</si>
  <si>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</si>
  <si>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</si>
  <si>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</si>
  <si>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</si>
  <si>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</si>
  <si>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</si>
  <si>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</si>
  <si>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</si>
  <si>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</si>
  <si>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</si>
  <si>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</si>
  <si>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</si>
  <si>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</si>
  <si>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</si>
  <si>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</si>
  <si>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</si>
  <si>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</si>
  <si>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</si>
  <si>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</si>
  <si>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</si>
  <si>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</si>
  <si>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</si>
  <si>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</si>
  <si>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</si>
  <si>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</si>
  <si>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</si>
  <si>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</si>
  <si>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</si>
  <si>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</si>
  <si>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</si>
  <si>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</si>
  <si>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</si>
  <si>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</si>
  <si>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</si>
  <si>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</si>
  <si>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</si>
  <si>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</si>
  <si>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</si>
  <si>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</si>
  <si>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</si>
  <si>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</si>
  <si>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</si>
  <si>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</si>
  <si>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</si>
  <si>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</si>
  <si>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</si>
  <si>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</si>
  <si>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</si>
  <si>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</si>
  <si>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</si>
  <si>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</si>
  <si>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</si>
  <si>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</si>
  <si>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</si>
  <si>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</si>
  <si>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</si>
  <si>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</si>
  <si>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</si>
  <si>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</si>
  <si>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</si>
  <si>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</si>
  <si>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</si>
  <si>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</si>
  <si>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</si>
  <si>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</si>
  <si>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</si>
  <si>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</si>
  <si>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</si>
  <si>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</si>
  <si>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</si>
  <si>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</si>
  <si>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</si>
  <si>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</si>
  <si>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</si>
  <si>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</si>
  <si>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</si>
  <si>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</si>
  <si>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</si>
  <si>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</si>
  <si>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</si>
  <si>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</si>
  <si>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</si>
  <si>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</si>
  <si>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</si>
  <si>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</si>
  <si>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</si>
  <si>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</si>
  <si>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</si>
  <si>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</si>
  <si>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</si>
  <si>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</si>
  <si>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</si>
  <si>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</si>
  <si>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</si>
  <si>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</si>
  <si>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</si>
  <si>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</si>
  <si>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</si>
  <si>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</si>
  <si>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</si>
  <si>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</si>
  <si>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</si>
  <si>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</si>
  <si>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</si>
  <si>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</si>
  <si>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</si>
  <si>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</si>
  <si>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</si>
  <si>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</si>
  <si>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</si>
  <si>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</si>
  <si>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</si>
  <si>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</si>
  <si>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</si>
  <si>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</si>
  <si>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</si>
  <si>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</si>
  <si>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</si>
  <si>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</si>
  <si>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</si>
  <si>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</si>
  <si>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</si>
  <si>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</si>
  <si>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</si>
  <si>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</si>
  <si>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</si>
  <si>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</si>
  <si>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</si>
  <si>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</si>
  <si>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</si>
  <si>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</si>
  <si>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</si>
  <si>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</si>
  <si>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</si>
  <si>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</si>
  <si>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</si>
  <si>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</si>
  <si>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</si>
  <si>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</si>
  <si>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</si>
  <si>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</si>
  <si>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</si>
  <si>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</si>
  <si>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</si>
  <si>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</si>
  <si>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</si>
  <si>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</si>
  <si>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</si>
  <si>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</si>
  <si>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</si>
  <si>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</si>
  <si>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</si>
  <si>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</si>
  <si>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</si>
  <si>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</si>
  <si>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</si>
  <si>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</si>
  <si>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</si>
  <si>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</si>
  <si>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</si>
  <si>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</si>
  <si>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</si>
  <si>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</si>
  <si>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</si>
  <si>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</si>
  <si>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</si>
  <si>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</si>
  <si>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</si>
  <si>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</si>
  <si>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</si>
  <si>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</si>
  <si>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</si>
  <si>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</si>
  <si>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</si>
  <si>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</si>
  <si>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</si>
  <si>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</si>
  <si>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</si>
  <si>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</si>
  <si>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</si>
  <si>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</si>
  <si>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</si>
  <si>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</si>
  <si>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</si>
  <si>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</si>
  <si>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</si>
  <si>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</si>
  <si>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</si>
  <si>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</si>
  <si>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</si>
  <si>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</si>
  <si>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</si>
  <si>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</si>
  <si>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</si>
  <si>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</si>
  <si>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</si>
  <si>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</si>
  <si>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</si>
  <si>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</si>
  <si>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</si>
  <si>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</si>
  <si>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</si>
  <si>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</si>
  <si>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</si>
  <si>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</si>
  <si>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</si>
  <si>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</si>
  <si>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</si>
  <si>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</si>
  <si>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</si>
  <si>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</si>
  <si>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</si>
  <si>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</si>
  <si>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</si>
  <si>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</si>
  <si>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</si>
  <si>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</si>
  <si>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</si>
  <si>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</si>
  <si>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</si>
  <si>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</si>
  <si>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</si>
  <si>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</si>
  <si>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</si>
  <si>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</si>
  <si>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</si>
  <si>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</si>
  <si>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</si>
  <si>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</si>
  <si>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</si>
  <si>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</si>
  <si>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</si>
  <si>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</si>
  <si>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</si>
  <si>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</si>
  <si>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</si>
  <si>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</si>
  <si>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</si>
  <si>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</si>
  <si>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</si>
  <si>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</si>
  <si>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</si>
  <si>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</si>
  <si>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</si>
  <si>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</si>
  <si>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</si>
  <si>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</si>
  <si>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</si>
  <si>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</si>
  <si>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</si>
  <si>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</si>
  <si>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</si>
  <si>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</si>
  <si>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</si>
  <si>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</si>
  <si>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</si>
  <si>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</si>
  <si>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</si>
  <si>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</si>
  <si>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</si>
  <si>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</si>
  <si>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</si>
  <si>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</si>
  <si>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</si>
  <si>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</si>
  <si>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</si>
  <si>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</si>
  <si>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</si>
  <si>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</si>
  <si>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</si>
  <si>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</si>
  <si>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</si>
  <si>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</si>
  <si>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</si>
  <si>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</si>
  <si>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</si>
  <si>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</si>
  <si>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</si>
  <si>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</si>
  <si>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</si>
  <si>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</si>
  <si>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</si>
  <si>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</si>
  <si>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</si>
  <si>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</si>
  <si>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</si>
  <si>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</si>
  <si>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</si>
  <si>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</si>
  <si>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</si>
  <si>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</si>
  <si>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</si>
  <si>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</si>
  <si>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</si>
  <si>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</si>
  <si>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</si>
  <si>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</si>
  <si>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</si>
  <si>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</si>
  <si>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</si>
  <si>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</si>
  <si>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</si>
  <si>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</si>
  <si>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</si>
  <si>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</si>
  <si>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</si>
  <si>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</si>
  <si>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</si>
  <si>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</si>
  <si>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</si>
  <si>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</si>
  <si>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</si>
  <si>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</si>
  <si>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</si>
  <si>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</si>
  <si>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</si>
  <si>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</si>
  <si>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</si>
  <si>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</si>
  <si>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</si>
  <si>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</si>
  <si>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</si>
  <si>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</si>
  <si>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</si>
  <si>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</si>
  <si>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</si>
  <si>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</si>
  <si>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</si>
  <si>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</si>
  <si>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</si>
  <si>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</si>
  <si>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</si>
  <si>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</si>
  <si>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</si>
  <si>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</si>
  <si>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</si>
  <si>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</si>
  <si>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</si>
  <si>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</si>
  <si>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</si>
  <si>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</si>
  <si>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</si>
  <si>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</si>
  <si>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</si>
  <si>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</si>
  <si>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</si>
  <si>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</si>
  <si>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</si>
  <si>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</si>
  <si>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</si>
  <si>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</si>
  <si>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</si>
  <si>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</si>
  <si>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</si>
  <si>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</si>
  <si>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</si>
  <si>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</si>
  <si>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</si>
  <si>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</si>
  <si>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</si>
  <si>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</si>
  <si>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</si>
  <si>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</si>
  <si>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</si>
  <si>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</si>
  <si>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</si>
  <si>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</si>
  <si>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</si>
  <si>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</si>
  <si>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</si>
  <si>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</si>
  <si>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</si>
  <si>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</si>
  <si>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</si>
  <si>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</si>
  <si>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</si>
  <si>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</si>
  <si>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</si>
  <si>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</si>
  <si>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</si>
  <si>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</si>
  <si>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</si>
  <si>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</si>
  <si>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</si>
  <si>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</si>
  <si>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</si>
  <si>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</si>
  <si>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</si>
  <si>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</si>
  <si>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</si>
  <si>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</si>
  <si>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</si>
  <si>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</si>
  <si>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</si>
  <si>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</si>
  <si>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</si>
  <si>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</si>
  <si>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</si>
  <si>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</si>
  <si>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</si>
  <si>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</si>
  <si>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</si>
  <si>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</si>
  <si>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</si>
  <si>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</si>
  <si>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</si>
  <si>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</si>
  <si>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</si>
  <si>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</si>
  <si>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</si>
  <si>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</si>
  <si>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</si>
  <si>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</si>
  <si>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</si>
  <si>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</si>
  <si>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</si>
  <si>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</si>
  <si>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</si>
  <si>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</si>
  <si>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</si>
  <si>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</si>
  <si>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</si>
  <si>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</si>
  <si>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</si>
  <si>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</si>
  <si>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</si>
  <si>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</si>
  <si>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</si>
  <si>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</si>
  <si>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</si>
  <si>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</si>
  <si>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</si>
  <si>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</si>
  <si>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</si>
  <si>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</si>
  <si>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</si>
  <si>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</si>
  <si>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</si>
  <si>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</si>
  <si>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</si>
  <si>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</si>
  <si>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</si>
  <si>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</si>
  <si>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</si>
  <si>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</si>
  <si>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</si>
  <si>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</si>
  <si>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</si>
  <si>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</si>
  <si>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</si>
  <si>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</si>
  <si>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</si>
  <si>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</si>
  <si>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</si>
  <si>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</si>
  <si>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</si>
  <si>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</si>
  <si>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</si>
  <si>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</si>
  <si>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</si>
  <si>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</si>
  <si>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</si>
  <si>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</si>
  <si>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</si>
  <si>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</si>
  <si>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</si>
  <si>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</si>
  <si>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</si>
  <si>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</si>
  <si>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</si>
  <si>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</si>
  <si>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</si>
  <si>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</si>
  <si>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</si>
  <si>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</si>
  <si>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</si>
  <si>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</si>
  <si>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</si>
  <si>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</si>
  <si>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</si>
  <si>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</si>
  <si>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</si>
  <si>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</si>
  <si>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</si>
  <si>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</si>
  <si>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</si>
  <si>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</si>
  <si>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</si>
  <si>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</si>
  <si>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</si>
  <si>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</si>
  <si>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</si>
  <si>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</si>
  <si>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</si>
  <si>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</si>
  <si>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</si>
  <si>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</si>
  <si>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</si>
  <si>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</si>
  <si>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</si>
  <si>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</si>
  <si>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</si>
  <si>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</si>
  <si>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</si>
  <si>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</si>
  <si>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</si>
  <si>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</si>
  <si>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</si>
  <si>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</si>
  <si>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</si>
  <si>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</si>
  <si>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</si>
  <si>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</si>
  <si>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</si>
  <si>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</si>
  <si>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</si>
  <si>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</si>
  <si>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</si>
  <si>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</si>
  <si>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</si>
  <si>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</si>
  <si>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</si>
  <si>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</si>
  <si>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</si>
  <si>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</si>
  <si>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</si>
  <si>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</si>
  <si>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</si>
  <si>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</si>
  <si>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</si>
  <si>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</si>
  <si>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</si>
  <si>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</si>
  <si>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</si>
  <si>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</si>
  <si>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</si>
  <si>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</si>
  <si>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</si>
  <si>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</si>
  <si>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</si>
  <si>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</si>
  <si>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</si>
  <si>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</si>
  <si>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</si>
  <si>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</si>
  <si>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</si>
  <si>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</si>
  <si>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</si>
  <si>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</si>
  <si>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</si>
  <si>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</si>
  <si>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</si>
  <si>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</si>
  <si>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</si>
  <si>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</si>
  <si>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</si>
  <si>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</si>
  <si>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</si>
  <si>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</si>
  <si>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</si>
  <si>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</si>
  <si>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</si>
  <si>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</si>
  <si>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</si>
  <si>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</si>
  <si>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</si>
  <si>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</si>
  <si>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</si>
  <si>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</si>
  <si>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</si>
  <si>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</si>
  <si>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</si>
  <si>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</si>
  <si>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</si>
  <si>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</si>
  <si>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</si>
  <si>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</si>
  <si>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</si>
  <si>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</si>
  <si>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</si>
  <si>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</si>
  <si>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</si>
  <si>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</si>
  <si>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</si>
  <si>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</si>
  <si>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</si>
  <si>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</si>
  <si>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</si>
  <si>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</si>
  <si>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</si>
  <si>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</si>
  <si>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</si>
  <si>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</si>
  <si>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</si>
  <si>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</si>
  <si>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</si>
  <si>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</si>
  <si>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</si>
  <si>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</si>
  <si>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</si>
  <si>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</si>
  <si>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</si>
  <si>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</si>
  <si>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</si>
  <si>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</si>
  <si>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</si>
  <si>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</si>
  <si>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</si>
  <si>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</si>
  <si>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</si>
  <si>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</si>
  <si>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</si>
  <si>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</si>
  <si>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</si>
  <si>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</si>
  <si>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</si>
  <si>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</si>
  <si>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</si>
  <si>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</si>
  <si>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</si>
  <si>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</si>
  <si>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</si>
  <si>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</si>
  <si>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</si>
  <si>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</si>
  <si>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</si>
  <si>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</si>
  <si>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</si>
  <si>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</si>
  <si>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</si>
  <si>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</si>
  <si>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</si>
  <si>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</si>
  <si>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</si>
  <si>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</si>
  <si>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</si>
  <si>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</si>
  <si>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</si>
  <si>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</si>
  <si>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</si>
  <si>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</si>
  <si>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</si>
  <si>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</si>
  <si>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</si>
  <si>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</si>
  <si>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</si>
  <si>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</si>
  <si>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</si>
  <si>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</si>
  <si>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</si>
  <si>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</si>
  <si>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</si>
  <si>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</si>
  <si>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</si>
  <si>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</si>
  <si>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</si>
  <si>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</si>
  <si>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</si>
  <si>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</si>
  <si>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</si>
  <si>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</si>
  <si>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</si>
  <si>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</si>
  <si>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</si>
  <si>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</si>
  <si>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</si>
  <si>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</si>
  <si>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</si>
  <si>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</si>
  <si>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</si>
  <si>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</si>
  <si>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</si>
  <si>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</si>
  <si>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</si>
  <si>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</si>
  <si>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</si>
  <si>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</si>
  <si>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</si>
  <si>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</si>
  <si>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</si>
  <si>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</si>
  <si>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</si>
  <si>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</si>
  <si>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</si>
  <si>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</si>
  <si>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</si>
  <si>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</si>
  <si>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</si>
  <si>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</si>
  <si>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</si>
  <si>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</si>
  <si>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</si>
  <si>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</si>
  <si>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</si>
  <si>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</si>
  <si>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</si>
  <si>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</si>
  <si>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</si>
  <si>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</si>
  <si>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</si>
  <si>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</si>
  <si>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</si>
  <si>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</si>
  <si>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</si>
  <si>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</si>
  <si>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</si>
  <si>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</si>
  <si>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</si>
  <si>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</si>
  <si>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</si>
  <si>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</si>
  <si>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</si>
  <si>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</si>
  <si>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</si>
  <si>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</si>
  <si>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</si>
  <si>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</si>
  <si>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</si>
  <si>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</si>
  <si>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</si>
  <si>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</si>
  <si>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</si>
  <si>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</si>
  <si>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</si>
  <si>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</si>
  <si>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</si>
  <si>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</si>
  <si>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</si>
  <si>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</si>
  <si>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</si>
  <si>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</si>
  <si>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</si>
  <si>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</si>
  <si>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</si>
  <si>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</si>
  <si>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</si>
  <si>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</si>
  <si>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</si>
  <si>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</si>
  <si>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</si>
  <si>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</si>
  <si>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</si>
  <si>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</si>
  <si>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</si>
  <si>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</si>
  <si>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</si>
  <si>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</si>
  <si>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</si>
  <si>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</si>
  <si>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</si>
  <si>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</si>
  <si>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</si>
  <si>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</si>
  <si>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</si>
  <si>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</si>
  <si>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</si>
  <si>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</si>
  <si>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</si>
  <si>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</si>
  <si>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</si>
  <si>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</si>
  <si>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</si>
  <si>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</si>
  <si>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</si>
  <si>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</si>
  <si>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</si>
  <si>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</si>
  <si>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</si>
  <si>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</si>
  <si>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</si>
  <si>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</si>
  <si>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</si>
  <si>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</si>
  <si>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</si>
  <si>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</si>
  <si>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</si>
  <si>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</si>
  <si>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</si>
  <si>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</si>
  <si>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</si>
  <si>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</si>
  <si>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</si>
  <si>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</si>
  <si>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</si>
  <si>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</si>
  <si>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</si>
  <si>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</si>
  <si>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</si>
  <si>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</si>
  <si>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</si>
  <si>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</si>
  <si>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</si>
  <si>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</si>
  <si>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</si>
  <si>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</si>
  <si>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</si>
  <si>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</si>
  <si>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</si>
  <si>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</si>
  <si>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</si>
  <si>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</si>
  <si>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</si>
  <si>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</si>
  <si>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</si>
  <si>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</si>
  <si>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</si>
  <si>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</si>
  <si>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</si>
  <si>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</si>
  <si>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</si>
  <si>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</si>
  <si>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</si>
  <si>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</si>
  <si>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</si>
  <si>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</si>
  <si>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</si>
  <si>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</si>
  <si>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</si>
  <si>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</si>
  <si>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</si>
  <si>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</si>
  <si>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</si>
  <si>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</si>
  <si>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</si>
  <si>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</si>
  <si>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</si>
  <si>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</si>
  <si>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</si>
  <si>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</si>
  <si>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</si>
  <si>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</si>
  <si>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</si>
  <si>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</si>
  <si>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</si>
  <si>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</si>
  <si>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</si>
  <si>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</si>
  <si>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</si>
  <si>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</si>
  <si>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</si>
  <si>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</si>
  <si>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</si>
  <si>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</si>
  <si>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</si>
  <si>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</si>
  <si>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</si>
  <si>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</si>
  <si>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</si>
  <si>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</si>
  <si>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</si>
  <si>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</si>
  <si>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</si>
  <si>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</si>
  <si>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</si>
  <si>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</si>
  <si>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</si>
  <si>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</si>
  <si>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</si>
  <si>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</si>
  <si>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</si>
  <si>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</si>
  <si>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</si>
  <si>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</si>
  <si>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</si>
  <si>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</si>
  <si>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</si>
  <si>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</si>
  <si>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</si>
  <si>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</si>
  <si>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</si>
  <si>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</si>
  <si>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</si>
  <si>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</si>
  <si>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</si>
  <si>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</si>
  <si>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</si>
  <si>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</si>
  <si>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</si>
  <si>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</si>
  <si>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</si>
  <si>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</si>
  <si>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</si>
  <si>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</si>
  <si>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</si>
  <si>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</si>
  <si>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</si>
  <si>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</si>
  <si>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</si>
  <si>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</si>
  <si>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</si>
  <si>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</si>
  <si>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</si>
  <si>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</si>
  <si>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</si>
  <si>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</si>
  <si>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</si>
  <si>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</si>
  <si>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</si>
  <si>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</si>
  <si>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</si>
  <si>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</si>
  <si>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</si>
  <si>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</si>
  <si>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</si>
  <si>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</si>
  <si>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</si>
  <si>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</si>
  <si>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</si>
  <si>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</si>
  <si>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</si>
  <si>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</si>
  <si>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</si>
  <si>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</si>
  <si>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</si>
  <si>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</si>
  <si>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</si>
  <si>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</si>
  <si>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</si>
  <si>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</si>
  <si>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</si>
  <si>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</si>
  <si>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</si>
  <si>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</si>
  <si>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</si>
  <si>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</si>
  <si>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</si>
  <si>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</si>
  <si>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</si>
  <si>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</si>
  <si>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</si>
  <si>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</si>
  <si>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</si>
  <si>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</si>
  <si>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</si>
  <si>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</si>
  <si>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</si>
  <si>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</si>
  <si>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</si>
  <si>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</si>
  <si>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</si>
  <si>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</si>
  <si>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</si>
  <si>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</si>
  <si>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</si>
  <si>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</si>
  <si>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</si>
  <si>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</si>
  <si>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</si>
  <si>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</si>
  <si>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</si>
  <si>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</si>
  <si>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</si>
  <si>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</si>
  <si>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</si>
  <si>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</si>
  <si>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</si>
  <si>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</si>
  <si>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</si>
  <si>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</si>
  <si>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</si>
  <si>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</si>
  <si>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</si>
  <si>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</si>
  <si>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</si>
  <si>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</si>
  <si>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</si>
  <si>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</si>
  <si>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</si>
  <si>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</si>
  <si>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</si>
  <si>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</si>
  <si>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</si>
  <si>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</si>
  <si>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</si>
  <si>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</si>
  <si>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</si>
  <si>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</si>
  <si>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</si>
  <si>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</si>
  <si>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</si>
  <si>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</si>
  <si>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</si>
  <si>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</si>
  <si>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</si>
  <si>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</si>
  <si>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</si>
  <si>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</si>
  <si>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</si>
  <si>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</si>
  <si>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</si>
  <si>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</si>
  <si>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</si>
  <si>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</si>
  <si>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</si>
  <si>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</si>
  <si>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</si>
  <si>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</si>
  <si>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</si>
  <si>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</si>
  <si>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</si>
  <si>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</si>
  <si>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</si>
  <si>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</si>
  <si>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</si>
  <si>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</si>
  <si>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</si>
  <si>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</si>
  <si>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</si>
  <si>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</si>
  <si>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</si>
  <si>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</si>
  <si>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</si>
  <si>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</si>
  <si>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</si>
  <si>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</si>
  <si>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</si>
  <si>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</si>
  <si>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</si>
  <si>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</si>
  <si>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</si>
  <si>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</si>
  <si>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</si>
  <si>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</si>
  <si>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</si>
  <si>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</si>
  <si>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</si>
  <si>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</si>
  <si>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</si>
  <si>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</si>
  <si>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</si>
  <si>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</si>
  <si>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</si>
  <si>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</si>
  <si>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</si>
  <si>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</si>
  <si>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</si>
  <si>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</si>
  <si>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</si>
  <si>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</si>
  <si>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</si>
  <si>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</si>
  <si>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</si>
  <si>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</si>
  <si>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</si>
  <si>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</si>
  <si>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</si>
  <si>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</si>
  <si>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</si>
  <si>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</si>
  <si>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</si>
  <si>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</si>
  <si>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</si>
  <si>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</si>
  <si>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</si>
  <si>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</si>
  <si>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</si>
  <si>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</si>
  <si>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</si>
  <si>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</si>
  <si>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</si>
  <si>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</si>
  <si>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</si>
  <si>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</si>
  <si>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</si>
  <si>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</si>
  <si>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</si>
  <si>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</si>
  <si>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</si>
  <si>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</si>
  <si>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</si>
  <si>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</si>
  <si>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</si>
  <si>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</si>
  <si>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</si>
  <si>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</si>
  <si>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</si>
  <si>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</si>
  <si>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</si>
  <si>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</si>
  <si>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</si>
  <si>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</si>
  <si>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</si>
  <si>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</si>
  <si>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</si>
  <si>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</si>
  <si>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</si>
  <si>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</si>
  <si>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</si>
  <si>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</si>
  <si>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</si>
  <si>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</si>
  <si>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</si>
  <si>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</si>
  <si>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</si>
  <si>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</si>
  <si>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</si>
  <si>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</si>
  <si>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</si>
  <si>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</si>
  <si>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</si>
  <si>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</si>
  <si>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</si>
  <si>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</si>
  <si>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</si>
  <si>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</si>
  <si>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</si>
  <si>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</si>
  <si>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</si>
  <si>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</si>
  <si>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</si>
  <si>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</si>
  <si>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</si>
  <si>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</si>
  <si>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</si>
  <si>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</si>
  <si>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</si>
  <si>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</si>
  <si>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</si>
  <si>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</si>
  <si>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</si>
  <si>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</si>
  <si>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</si>
  <si>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</si>
  <si>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</si>
  <si>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</si>
  <si>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</si>
  <si>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</si>
  <si>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</si>
  <si>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</si>
  <si>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</si>
  <si>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</si>
  <si>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</si>
  <si>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</si>
  <si>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</si>
  <si>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</si>
  <si>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</si>
  <si>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</si>
  <si>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</si>
  <si>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</si>
  <si>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</si>
  <si>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</si>
  <si>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</si>
  <si>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</si>
  <si>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</si>
  <si>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</si>
  <si>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</si>
  <si>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</si>
  <si>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</si>
  <si>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</si>
  <si>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</si>
  <si>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</si>
  <si>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</si>
  <si>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</si>
  <si>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</si>
  <si>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</si>
  <si>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</si>
  <si>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</si>
  <si>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</si>
  <si>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</si>
  <si>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</si>
  <si>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</si>
  <si>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</si>
  <si>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</si>
  <si>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</si>
  <si>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</si>
  <si>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</si>
  <si>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</si>
  <si>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</si>
  <si>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</si>
  <si>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</si>
  <si>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</si>
  <si>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</si>
  <si>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</si>
  <si>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</si>
  <si>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</si>
  <si>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</si>
  <si>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</si>
  <si>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</si>
  <si>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</si>
  <si>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</si>
  <si>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</si>
  <si>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</si>
  <si>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</si>
  <si>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</si>
  <si>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</si>
  <si>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</si>
  <si>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</si>
  <si>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</si>
  <si>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</si>
  <si>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</si>
  <si>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</si>
  <si>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</si>
  <si>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</si>
  <si>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</si>
  <si>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</si>
  <si>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</si>
  <si>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</si>
  <si>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</si>
  <si>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</si>
  <si>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</si>
  <si>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</si>
  <si>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</si>
  <si>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</si>
  <si>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</si>
  <si>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</si>
  <si>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</si>
  <si>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</si>
  <si>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</si>
  <si>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</si>
  <si>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</si>
  <si>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</si>
  <si>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</si>
  <si>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</si>
  <si>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</si>
  <si>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</si>
  <si>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</si>
  <si>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</si>
  <si>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</si>
  <si>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</si>
  <si>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</si>
  <si>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</si>
  <si>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</si>
  <si>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</si>
  <si>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</si>
  <si>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</si>
  <si>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</si>
  <si>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</si>
  <si>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</si>
  <si>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</si>
  <si>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</si>
  <si>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</si>
  <si>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</si>
  <si>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</si>
  <si>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</si>
  <si>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</si>
  <si>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</si>
  <si>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</si>
  <si>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</si>
  <si>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</si>
  <si>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</si>
  <si>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</si>
  <si>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</si>
  <si>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</si>
  <si>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</si>
  <si>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</si>
  <si>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</si>
  <si>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</si>
  <si>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</si>
  <si>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</si>
  <si>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</si>
  <si>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</si>
  <si>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</si>
  <si>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</si>
  <si>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</si>
  <si>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</si>
  <si>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</si>
  <si>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</si>
  <si>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</si>
  <si>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</si>
  <si>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</si>
  <si>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</si>
  <si>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</si>
  <si>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</si>
  <si>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</si>
  <si>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</si>
  <si>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</si>
  <si>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</si>
  <si>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</si>
  <si>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</si>
  <si>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</si>
  <si>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</si>
  <si>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</si>
  <si>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</si>
  <si>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</si>
  <si>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</si>
  <si>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</si>
  <si>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</si>
  <si>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</si>
  <si>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</si>
  <si>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</si>
  <si>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</si>
  <si>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</si>
  <si>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</si>
  <si>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</si>
  <si>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</si>
  <si>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</si>
  <si>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</si>
  <si>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</si>
  <si>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</si>
  <si>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</si>
  <si>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</si>
  <si>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</si>
  <si>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</si>
  <si>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</si>
  <si>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</si>
  <si>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</si>
  <si>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</si>
  <si>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</si>
  <si>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</si>
  <si>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</si>
  <si>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</si>
  <si>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</si>
  <si>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</si>
  <si>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</si>
  <si>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</si>
  <si>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</si>
  <si>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</si>
  <si>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</si>
  <si>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</si>
  <si>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</si>
  <si>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</si>
  <si>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</si>
  <si>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</si>
  <si>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</si>
  <si>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</si>
  <si>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</si>
  <si>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</si>
  <si>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</si>
  <si>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</si>
  <si>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</si>
  <si>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</si>
  <si>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</si>
  <si>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</si>
  <si>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</si>
  <si>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</si>
  <si>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</si>
  <si>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</si>
  <si>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</si>
  <si>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</si>
  <si>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</si>
  <si>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</si>
  <si>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</si>
  <si>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</si>
  <si>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</si>
  <si>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</si>
  <si>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</si>
  <si>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</si>
  <si>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</si>
  <si>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</si>
  <si>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</si>
  <si>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</si>
  <si>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</si>
  <si>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</si>
  <si>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</si>
  <si>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</si>
  <si>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</si>
  <si>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</si>
  <si>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</si>
  <si>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</si>
  <si>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</si>
  <si>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</si>
  <si>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</si>
  <si>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</si>
  <si>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</si>
  <si>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</si>
  <si>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</si>
  <si>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</si>
  <si>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</si>
  <si>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</si>
  <si>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</si>
  <si>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</si>
  <si>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</si>
  <si>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</si>
  <si>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</si>
  <si>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</si>
  <si>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</si>
  <si>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</si>
  <si>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</si>
  <si>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</si>
  <si>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</si>
  <si>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</si>
  <si>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</si>
  <si>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</si>
  <si>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</si>
  <si>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</si>
  <si>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</si>
  <si>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</si>
  <si>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</si>
  <si>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</si>
  <si>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</si>
  <si>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</si>
  <si>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</si>
  <si>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</si>
  <si>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</si>
  <si>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</si>
  <si>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</si>
  <si>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</si>
  <si>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</si>
  <si>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</si>
  <si>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</si>
  <si>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</si>
  <si>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</si>
  <si>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</si>
  <si>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</si>
  <si>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</si>
  <si>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</si>
  <si>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</si>
  <si>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</si>
  <si>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</si>
  <si>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</si>
  <si>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</si>
  <si>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</si>
  <si>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</si>
  <si>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</si>
  <si>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</si>
  <si>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</si>
  <si>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</si>
  <si>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</si>
  <si>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</si>
  <si>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</si>
  <si>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</si>
  <si>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</si>
  <si>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</si>
  <si>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</si>
  <si>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</si>
  <si>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</si>
  <si>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</si>
  <si>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</si>
  <si>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</si>
  <si>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</si>
  <si>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</si>
  <si>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</si>
  <si>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</si>
  <si>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</si>
  <si>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</si>
  <si>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</si>
  <si>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</si>
  <si>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</si>
  <si>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</si>
  <si>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</si>
  <si>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</si>
  <si>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</si>
  <si>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</si>
  <si>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</si>
  <si>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</si>
  <si>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</si>
  <si>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</si>
  <si>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</si>
  <si>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</si>
  <si>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</si>
  <si>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</si>
  <si>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</si>
  <si>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</si>
  <si>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</si>
  <si>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</si>
  <si>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</si>
  <si>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</si>
  <si>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</si>
  <si>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</si>
  <si>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</si>
  <si>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</si>
  <si>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</si>
  <si>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</si>
  <si>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</si>
  <si>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</si>
  <si>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</si>
  <si>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</si>
  <si>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</si>
  <si>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</si>
  <si>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</si>
  <si>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</si>
  <si>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</si>
  <si>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</si>
  <si>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</si>
  <si>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</si>
  <si>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</si>
  <si>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</si>
  <si>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</si>
  <si>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</si>
  <si>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</si>
  <si>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</si>
  <si>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</si>
  <si>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</si>
  <si>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</si>
  <si>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</si>
  <si>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</si>
  <si>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</si>
  <si>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</si>
  <si>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</si>
  <si>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</si>
  <si>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</si>
  <si>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</si>
  <si>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</si>
  <si>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</si>
  <si>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</si>
  <si>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</si>
  <si>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</si>
  <si>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</si>
  <si>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</si>
  <si>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</si>
  <si>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</si>
  <si>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</si>
  <si>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</si>
  <si>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</si>
  <si>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</si>
  <si>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</si>
  <si>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</si>
  <si>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</si>
  <si>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</si>
  <si>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</si>
  <si>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</si>
  <si>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</si>
  <si>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</si>
  <si>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</si>
  <si>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</si>
  <si>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</si>
  <si>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</si>
  <si>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</si>
  <si>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</si>
  <si>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</si>
  <si>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</si>
  <si>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</si>
  <si>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</si>
  <si>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</si>
  <si>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</si>
  <si>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</si>
  <si>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</si>
  <si>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</si>
  <si>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</si>
  <si>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</si>
  <si>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</si>
  <si>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</si>
  <si>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</si>
  <si>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</si>
  <si>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</si>
  <si>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</si>
  <si>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</si>
  <si>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</si>
  <si>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</si>
  <si>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</si>
  <si>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</si>
  <si>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</si>
  <si>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</si>
  <si>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</si>
  <si>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</si>
  <si>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</si>
  <si>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</si>
  <si>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</si>
  <si>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</si>
  <si>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</si>
  <si>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</si>
  <si>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</si>
  <si>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</si>
  <si>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</si>
  <si>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</si>
  <si>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</si>
  <si>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</si>
  <si>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</si>
  <si>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</si>
  <si>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</si>
  <si>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</si>
  <si>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</si>
  <si>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</si>
  <si>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</si>
  <si>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</si>
  <si>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</si>
  <si>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</si>
  <si>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</si>
  <si>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</si>
  <si>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</si>
  <si>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</si>
  <si>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</si>
  <si>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</si>
  <si>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</si>
  <si>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</si>
  <si>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</si>
  <si>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</si>
  <si>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</si>
  <si>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</si>
  <si>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</si>
  <si>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</si>
  <si>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</si>
  <si>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</si>
  <si>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</si>
  <si>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</si>
  <si>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</si>
  <si>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</si>
  <si>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</si>
  <si>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</si>
  <si>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</si>
  <si>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</si>
  <si>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</si>
  <si>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</si>
  <si>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</si>
  <si>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</si>
  <si>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</si>
  <si>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</si>
  <si>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</si>
  <si>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</si>
  <si>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</si>
  <si>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</si>
  <si>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</si>
  <si>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</si>
  <si>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</si>
  <si>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</si>
  <si>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</si>
  <si>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</si>
  <si>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</si>
  <si>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</si>
  <si>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</si>
  <si>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</si>
  <si>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</si>
  <si>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</si>
  <si>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</si>
  <si>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</si>
  <si>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</si>
  <si>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</si>
  <si>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</si>
  <si>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</si>
  <si>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</si>
  <si>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</si>
  <si>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</si>
  <si>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</si>
  <si>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</si>
  <si>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</si>
  <si>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</si>
  <si>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</si>
  <si>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</si>
  <si>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</si>
  <si>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</si>
  <si>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</si>
  <si>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</si>
  <si>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</si>
  <si>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</si>
  <si>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</si>
  <si>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</si>
  <si>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</si>
  <si>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</si>
  <si>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</si>
  <si>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</si>
  <si>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</si>
  <si>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</si>
  <si>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</si>
  <si>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</si>
  <si>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</si>
  <si>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</si>
  <si>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</si>
  <si>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</si>
  <si>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</si>
  <si>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</si>
  <si>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</si>
  <si>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</si>
  <si>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</si>
  <si>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</si>
  <si>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</si>
  <si>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</si>
  <si>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</si>
  <si>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</si>
  <si>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</si>
  <si>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</si>
  <si>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</si>
  <si>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</si>
  <si>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</si>
  <si>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</si>
  <si>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</si>
  <si>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</si>
  <si>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</si>
  <si>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</si>
  <si>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</si>
  <si>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</si>
  <si>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</si>
  <si>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</si>
  <si>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</si>
  <si>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</si>
  <si>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</si>
  <si>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</si>
  <si>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</si>
  <si>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</si>
  <si>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</si>
  <si>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</si>
  <si>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</si>
  <si>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</si>
  <si>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</si>
  <si>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</si>
  <si>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</si>
  <si>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</si>
  <si>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</si>
  <si>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</si>
  <si>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</si>
  <si>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</si>
  <si>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</si>
  <si>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</si>
  <si>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</si>
  <si>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</si>
  <si>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</si>
  <si>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</si>
  <si>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</si>
  <si>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</si>
  <si>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</si>
  <si>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</si>
  <si>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</si>
  <si>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</si>
  <si>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</si>
  <si>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</si>
  <si>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</si>
  <si>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</si>
  <si>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</si>
  <si>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</si>
  <si>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</si>
  <si>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</si>
  <si>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</si>
  <si>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</si>
  <si>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</si>
  <si>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</si>
  <si>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</si>
  <si>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</si>
  <si>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</si>
  <si>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</si>
  <si>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</si>
  <si>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</si>
  <si>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</si>
  <si>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</si>
  <si>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</si>
  <si>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</si>
  <si>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</si>
  <si>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</si>
  <si>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</si>
  <si>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</si>
  <si>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</si>
  <si>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</si>
  <si>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</si>
  <si>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</si>
  <si>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</si>
  <si>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</si>
  <si>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</si>
  <si>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</si>
  <si>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</si>
  <si>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</si>
  <si>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</si>
  <si>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</si>
  <si>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</si>
  <si>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</si>
  <si>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</si>
  <si>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</si>
  <si>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</si>
  <si>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</si>
  <si>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</si>
  <si>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</si>
  <si>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</si>
  <si>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</si>
  <si>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</si>
  <si>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</si>
  <si>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</si>
  <si>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</si>
  <si>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</si>
  <si>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</si>
  <si>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</si>
  <si>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</si>
  <si>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</si>
  <si>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</si>
  <si>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</si>
  <si>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</si>
  <si>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</si>
  <si>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</si>
  <si>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</si>
  <si>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</si>
  <si>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</si>
  <si>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</si>
  <si>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</si>
  <si>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</si>
  <si>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</si>
  <si>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</si>
  <si>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</si>
  <si>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</si>
  <si>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</si>
  <si>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</si>
  <si>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</si>
  <si>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</si>
  <si>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</si>
  <si>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</si>
  <si>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</si>
  <si>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</si>
  <si>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</si>
  <si>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</si>
  <si>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</si>
  <si>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</si>
  <si>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</si>
  <si>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</si>
  <si>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</si>
  <si>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</si>
  <si>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</si>
  <si>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</si>
  <si>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</si>
  <si>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</si>
  <si>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</si>
  <si>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</si>
  <si>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</si>
  <si>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</si>
  <si>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</si>
  <si>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</si>
  <si>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</si>
  <si>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</si>
  <si>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</si>
  <si>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</si>
  <si>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</si>
  <si>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</si>
  <si>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</si>
  <si>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</si>
  <si>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</si>
  <si>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</si>
  <si>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</si>
  <si>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</si>
  <si>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</si>
  <si>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</si>
  <si>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</si>
  <si>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</si>
  <si>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</si>
  <si>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</si>
  <si>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</si>
  <si>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</si>
  <si>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</si>
  <si>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</si>
  <si>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</si>
  <si>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</si>
  <si>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</si>
  <si>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</si>
  <si>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</si>
  <si>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</si>
  <si>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</si>
  <si>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</si>
  <si>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</si>
  <si>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</si>
  <si>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</si>
  <si>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</si>
  <si>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</si>
  <si>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</si>
  <si>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</si>
  <si>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</si>
  <si>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</si>
  <si>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</si>
  <si>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</si>
  <si>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</si>
  <si>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</si>
  <si>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</si>
  <si>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</si>
  <si>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</si>
  <si>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</si>
  <si>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</si>
  <si>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</si>
  <si>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</si>
  <si>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</si>
  <si>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</si>
  <si>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</si>
  <si>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</si>
  <si>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</si>
  <si>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</si>
  <si>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</si>
  <si>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</si>
  <si>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</si>
  <si>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</si>
  <si>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</si>
  <si>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</si>
  <si>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</si>
  <si>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</si>
  <si>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</si>
  <si>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</si>
  <si>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</si>
  <si>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</si>
  <si>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</si>
  <si>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</si>
  <si>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</si>
  <si>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</si>
  <si>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</si>
  <si>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</si>
  <si>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</si>
  <si>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</si>
  <si>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</si>
  <si>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</si>
  <si>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</si>
  <si>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</si>
  <si>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</si>
  <si>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</si>
  <si>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</si>
  <si>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</si>
  <si>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</si>
  <si>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</si>
  <si>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</si>
  <si>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</si>
  <si>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</si>
  <si>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</si>
  <si>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</si>
  <si>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</si>
  <si>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</si>
  <si>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</si>
  <si>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</si>
  <si>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</si>
  <si>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</si>
  <si>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</si>
  <si>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</si>
  <si>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</si>
  <si>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</si>
  <si>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</si>
  <si>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</si>
  <si>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</si>
  <si>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</si>
  <si>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</si>
  <si>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</si>
  <si>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</si>
  <si>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</si>
  <si>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</si>
  <si>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</si>
  <si>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</si>
  <si>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</si>
  <si>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</si>
  <si>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</si>
  <si>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</si>
  <si>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</si>
  <si>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</si>
  <si>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</si>
  <si>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</si>
  <si>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</si>
  <si>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</si>
  <si>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</si>
  <si>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</si>
  <si>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</si>
  <si>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</si>
  <si>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</si>
  <si>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</si>
  <si>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</si>
  <si>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</si>
  <si>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</si>
  <si>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</si>
  <si>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</si>
  <si>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</si>
  <si>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</si>
  <si>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</si>
  <si>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</si>
  <si>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</si>
  <si>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</si>
  <si>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</si>
  <si>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</si>
  <si>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</si>
  <si>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</si>
  <si>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</si>
  <si>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</si>
  <si>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</si>
  <si>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</si>
  <si>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</si>
  <si>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</si>
  <si>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</si>
  <si>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</si>
  <si>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</si>
  <si>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</si>
  <si>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</si>
  <si>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</si>
  <si>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</si>
  <si>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</si>
  <si>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</si>
  <si>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</si>
  <si>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</si>
  <si>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</si>
  <si>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</si>
  <si>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</si>
  <si>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</si>
  <si>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</si>
  <si>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</si>
  <si>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</si>
  <si>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</si>
  <si>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</si>
  <si>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</si>
  <si>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</si>
  <si>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</si>
  <si>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</si>
  <si>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</si>
  <si>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</si>
  <si>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</si>
  <si>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</si>
  <si>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</si>
  <si>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</si>
  <si>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</si>
  <si>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</si>
  <si>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</si>
  <si>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</si>
  <si>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</si>
  <si>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</si>
  <si>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</si>
  <si>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</si>
  <si>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</si>
  <si>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</si>
  <si>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</si>
  <si>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</si>
  <si>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</si>
  <si>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</si>
  <si>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</si>
  <si>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</si>
  <si>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</si>
  <si>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</si>
  <si>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</si>
  <si>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</si>
  <si>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</si>
  <si>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</si>
  <si>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</si>
  <si>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</si>
  <si>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</si>
  <si>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</si>
  <si>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</si>
  <si>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</si>
  <si>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</si>
  <si>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</si>
  <si>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</si>
  <si>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</si>
  <si>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</si>
  <si>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</si>
  <si>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</si>
  <si>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</si>
  <si>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</si>
  <si>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</si>
  <si>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</si>
  <si>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</si>
  <si>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</si>
  <si>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</si>
  <si>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</si>
  <si>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</si>
  <si>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</si>
  <si>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</si>
  <si>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</si>
  <si>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</si>
  <si>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</si>
  <si>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</si>
  <si>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</si>
  <si>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</si>
  <si>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</si>
  <si>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</si>
  <si>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</si>
  <si>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</si>
  <si>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</si>
  <si>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</si>
  <si>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</si>
  <si>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</si>
  <si>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</si>
  <si>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</si>
  <si>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</si>
  <si>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</si>
  <si>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</si>
  <si>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</si>
  <si>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</si>
  <si>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</si>
  <si>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</si>
  <si>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</si>
  <si>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</si>
  <si>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</si>
  <si>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</si>
  <si>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</si>
  <si>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</si>
  <si>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</si>
  <si>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</si>
  <si>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</si>
  <si>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</si>
  <si>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</si>
  <si>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</si>
  <si>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</si>
  <si>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</si>
  <si>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</si>
  <si>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</si>
  <si>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</si>
  <si>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</si>
  <si>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</si>
  <si>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</si>
  <si>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</si>
  <si>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</si>
  <si>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</si>
  <si>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</si>
  <si>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</si>
  <si>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</si>
  <si>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</si>
  <si>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</si>
  <si>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</si>
  <si>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</si>
  <si>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</si>
  <si>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</si>
  <si>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</si>
  <si>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</si>
  <si>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</si>
  <si>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</si>
  <si>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</si>
  <si>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</si>
  <si>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</si>
  <si>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</si>
  <si>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</si>
  <si>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</si>
  <si>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</si>
  <si>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</si>
  <si>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</si>
  <si>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</si>
  <si>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</si>
  <si>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</si>
  <si>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</si>
  <si>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</si>
  <si>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</si>
  <si>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</si>
  <si>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</si>
  <si>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</si>
  <si>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</si>
  <si>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</si>
  <si>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</si>
  <si>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</si>
  <si>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</si>
  <si>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</si>
  <si>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</si>
  <si>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</si>
  <si>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</si>
  <si>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</si>
  <si>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</si>
  <si>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</si>
  <si>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</si>
  <si>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</si>
  <si>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</si>
  <si>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</si>
  <si>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</si>
  <si>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</si>
  <si>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</si>
  <si>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</si>
  <si>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</si>
  <si>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</si>
  <si>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</si>
  <si>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</si>
  <si>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</si>
  <si>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</si>
  <si>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</si>
  <si>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</si>
  <si>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</si>
  <si>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</si>
  <si>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</si>
  <si>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</si>
  <si>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</si>
  <si>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</si>
  <si>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</si>
  <si>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</si>
  <si>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</si>
  <si>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</si>
  <si>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</si>
  <si>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</si>
  <si>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</si>
  <si>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</si>
  <si>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</si>
  <si>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</si>
  <si>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</si>
  <si>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</si>
  <si>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</si>
  <si>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</si>
  <si>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</si>
  <si>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</si>
  <si>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</si>
  <si>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</si>
  <si>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</si>
  <si>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</si>
  <si>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</si>
  <si>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</si>
  <si>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</si>
  <si>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</si>
  <si>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</si>
  <si>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</si>
  <si>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</si>
  <si>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</si>
  <si>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</si>
  <si>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</si>
  <si>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</si>
  <si>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</si>
  <si>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</si>
  <si>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</si>
  <si>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</si>
  <si>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</si>
  <si>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</si>
  <si>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</si>
  <si>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</si>
  <si>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</si>
  <si>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</si>
  <si>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</si>
  <si>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</si>
  <si>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</si>
  <si>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</si>
  <si>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</si>
  <si>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</si>
  <si>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</si>
  <si>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</si>
  <si>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</si>
  <si>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</si>
  <si>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</si>
  <si>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</si>
  <si>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</si>
  <si>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</si>
  <si>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</si>
  <si>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</si>
  <si>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</si>
  <si>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</si>
  <si>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</si>
  <si>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</si>
  <si>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</si>
  <si>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</si>
  <si>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</si>
  <si>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</si>
  <si>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</si>
  <si>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</si>
  <si>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</si>
  <si>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</si>
  <si>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</si>
  <si>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</si>
  <si>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</si>
  <si>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</si>
  <si>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</si>
  <si>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</si>
  <si>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</si>
  <si>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</si>
  <si>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</si>
  <si>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</si>
  <si>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</si>
  <si>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</si>
  <si>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</si>
  <si>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</si>
  <si>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</si>
  <si>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</si>
  <si>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</si>
  <si>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</si>
  <si>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</si>
  <si>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</si>
  <si>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</si>
  <si>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</si>
  <si>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</si>
  <si>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</si>
  <si>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</si>
  <si>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</si>
  <si>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</si>
  <si>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</si>
  <si>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</si>
  <si>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</si>
  <si>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</si>
  <si>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</si>
  <si>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</si>
  <si>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</si>
  <si>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</si>
  <si>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</si>
  <si>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</si>
  <si>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</si>
  <si>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</si>
  <si>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</si>
  <si>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</si>
  <si>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</si>
  <si>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</si>
  <si>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</si>
  <si>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</si>
  <si>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</si>
  <si>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</si>
  <si>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</si>
  <si>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</si>
  <si>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</si>
  <si>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</si>
  <si>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</si>
  <si>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</si>
  <si>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</si>
  <si>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</si>
  <si>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</si>
  <si>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</si>
  <si>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</si>
  <si>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</si>
  <si>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</si>
  <si>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</si>
  <si>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</si>
  <si>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</si>
  <si>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</si>
  <si>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</si>
  <si>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</si>
  <si>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</si>
  <si>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</si>
  <si>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</si>
  <si>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</si>
  <si>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</si>
  <si>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</si>
  <si>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</si>
  <si>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</si>
  <si>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</si>
  <si>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</si>
  <si>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</si>
  <si>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</si>
  <si>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</si>
  <si>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</si>
  <si>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</si>
  <si>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</si>
  <si>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</si>
  <si>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</si>
  <si>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</si>
  <si>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</si>
  <si>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</si>
  <si>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</si>
  <si>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</si>
  <si>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</si>
  <si>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</si>
  <si>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</si>
  <si>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</si>
  <si>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</si>
  <si>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</si>
  <si>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</si>
  <si>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</si>
  <si>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</si>
  <si>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</si>
  <si>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</si>
  <si>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</si>
  <si>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</si>
  <si>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</si>
  <si>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</si>
  <si>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</si>
  <si>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</si>
  <si>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</si>
  <si>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</si>
  <si>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</si>
  <si>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</si>
  <si>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</si>
  <si>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</si>
  <si>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</si>
  <si>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</si>
  <si>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</si>
  <si>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</si>
  <si>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</si>
  <si>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</si>
  <si>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</si>
  <si>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</si>
  <si>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</si>
  <si>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</si>
  <si>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</si>
  <si>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</si>
  <si>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</si>
  <si>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</si>
  <si>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</si>
  <si>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</si>
  <si>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</si>
  <si>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</si>
  <si>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</si>
  <si>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</si>
  <si>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</si>
  <si>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</si>
  <si>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</si>
  <si>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</si>
  <si>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</si>
  <si>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</si>
  <si>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</si>
  <si>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</si>
  <si>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</si>
  <si>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</si>
  <si>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</si>
  <si>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</si>
  <si>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</si>
  <si>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</si>
  <si>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</si>
  <si>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</si>
  <si>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</si>
  <si>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</si>
  <si>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</si>
  <si>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</si>
  <si>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</si>
  <si>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</si>
  <si>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</si>
  <si>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</si>
  <si>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</si>
  <si>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</si>
  <si>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</si>
  <si>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</si>
  <si>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</si>
  <si>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</si>
  <si>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</si>
  <si>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</si>
  <si>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</si>
  <si>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</si>
  <si>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</si>
  <si>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</si>
  <si>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</si>
  <si>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</si>
  <si>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</si>
  <si>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</si>
  <si>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</si>
  <si>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</si>
  <si>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</si>
  <si>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</si>
  <si>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</si>
  <si>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</si>
  <si>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</si>
  <si>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</si>
  <si>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</si>
  <si>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</si>
  <si>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</si>
  <si>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</si>
  <si>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</si>
  <si>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</si>
  <si>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</si>
  <si>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</si>
  <si>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</si>
  <si>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</si>
  <si>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</si>
  <si>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</si>
  <si>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</si>
  <si>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</si>
  <si>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</si>
  <si>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</si>
  <si>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</si>
  <si>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</si>
  <si>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</si>
  <si>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</si>
  <si>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</si>
  <si>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</si>
  <si>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</si>
  <si>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</si>
  <si>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</si>
  <si>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</si>
  <si>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</si>
  <si>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</si>
  <si>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</si>
  <si>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</si>
  <si>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</si>
  <si>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</si>
  <si>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</si>
  <si>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</si>
  <si>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</si>
  <si>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</si>
  <si>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</si>
  <si>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</si>
  <si>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</si>
  <si>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</si>
  <si>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</si>
  <si>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</si>
  <si>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</si>
  <si>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</si>
  <si>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</si>
  <si>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</si>
  <si>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</si>
  <si>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</si>
  <si>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</si>
  <si>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</si>
  <si>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</si>
  <si>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</si>
  <si>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</si>
  <si>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</si>
  <si>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</si>
  <si>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</si>
  <si>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</si>
  <si>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</si>
  <si>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</si>
  <si>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</si>
  <si>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</si>
  <si>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</si>
  <si>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</si>
  <si>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</si>
  <si>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</si>
  <si>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</si>
  <si>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</si>
  <si>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</si>
  <si>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</si>
  <si>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</si>
  <si>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</si>
  <si>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</si>
  <si>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</si>
  <si>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</si>
  <si>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</si>
  <si>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</si>
  <si>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</si>
  <si>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</si>
  <si>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</si>
  <si>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</si>
  <si>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</si>
  <si>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</si>
  <si>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</si>
  <si>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</si>
  <si>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</si>
  <si>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</si>
  <si>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</si>
  <si>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</si>
  <si>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</si>
  <si>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</si>
  <si>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</si>
  <si>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</si>
  <si>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</si>
  <si>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</si>
  <si>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</si>
  <si>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</si>
  <si>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</si>
  <si>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</si>
  <si>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</si>
  <si>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</si>
  <si>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</si>
  <si>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</si>
  <si>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</si>
  <si>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</si>
  <si>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</si>
  <si>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</si>
  <si>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</si>
  <si>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</si>
  <si>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</si>
  <si>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</si>
  <si>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</si>
  <si>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</si>
  <si>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</si>
  <si>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</si>
  <si>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</si>
  <si>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</si>
  <si>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</si>
  <si>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</si>
  <si>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</si>
  <si>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</si>
  <si>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</si>
  <si>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</si>
  <si>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</si>
  <si>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</si>
  <si>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</si>
  <si>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</si>
  <si>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</si>
  <si>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</si>
  <si>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</si>
  <si>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</si>
  <si>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</si>
  <si>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</si>
  <si>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</si>
  <si>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</si>
  <si>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</si>
  <si>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</si>
  <si>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</si>
  <si>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</si>
  <si>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</si>
  <si>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</si>
  <si>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</si>
  <si>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</si>
  <si>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</si>
  <si>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</si>
  <si>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</si>
  <si>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</si>
  <si>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</si>
  <si>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</si>
  <si>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</si>
  <si>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</si>
  <si>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</si>
  <si>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</si>
  <si>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</si>
  <si>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</si>
  <si>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</si>
  <si>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</si>
  <si>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</si>
  <si>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</si>
  <si>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</si>
  <si>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</si>
  <si>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</si>
  <si>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</si>
  <si>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</si>
  <si>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</si>
  <si>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</si>
  <si>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</si>
  <si>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</si>
  <si>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</si>
  <si>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</si>
  <si>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</si>
  <si>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</si>
  <si>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</si>
  <si>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</si>
  <si>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</si>
  <si>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</si>
  <si>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</si>
  <si>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</si>
  <si>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</si>
  <si>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</si>
  <si>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</si>
  <si>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</si>
  <si>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</si>
  <si>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</si>
  <si>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</si>
  <si>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</si>
  <si>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</si>
  <si>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</si>
  <si>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</si>
  <si>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</si>
  <si>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</si>
  <si>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</si>
  <si>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</si>
  <si>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</si>
  <si>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</si>
  <si>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</si>
  <si>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</si>
  <si>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</si>
  <si>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</si>
  <si>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</si>
  <si>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</si>
  <si>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</si>
  <si>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</si>
  <si>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</si>
  <si>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</si>
  <si>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</si>
  <si>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</si>
  <si>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</si>
  <si>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</si>
  <si>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</si>
  <si>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</si>
  <si>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</si>
  <si>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</si>
  <si>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</si>
  <si>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</si>
  <si>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</si>
  <si>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</si>
  <si>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</si>
  <si>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</si>
  <si>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</si>
  <si>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</si>
  <si>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</si>
  <si>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</si>
  <si>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</si>
  <si>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</si>
  <si>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</si>
  <si>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</si>
  <si>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</si>
  <si>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</si>
  <si>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</si>
  <si>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</si>
  <si>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</si>
  <si>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</si>
  <si>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</si>
  <si>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</si>
  <si>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</si>
  <si>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</si>
  <si>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</si>
  <si>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</si>
  <si>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</si>
  <si>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</si>
  <si>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</si>
  <si>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</si>
  <si>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</si>
  <si>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</si>
  <si>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</si>
  <si>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</si>
  <si>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</si>
  <si>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</si>
  <si>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</si>
  <si>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</si>
  <si>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</si>
  <si>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</si>
  <si>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</si>
  <si>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</si>
  <si>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</si>
  <si>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</si>
  <si>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</si>
  <si>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</si>
  <si>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</si>
  <si>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</si>
  <si>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</si>
  <si>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</si>
  <si>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</si>
  <si>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</si>
  <si>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</si>
  <si>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</si>
  <si>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</si>
  <si>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</si>
  <si>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</si>
  <si>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</si>
  <si>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</si>
  <si>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</si>
  <si>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</si>
  <si>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</si>
  <si>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</si>
  <si>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</si>
  <si>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</si>
  <si>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</si>
  <si>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</si>
  <si>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</si>
  <si>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</si>
  <si>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</si>
  <si>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</si>
  <si>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</si>
  <si>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</si>
  <si>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</si>
  <si>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</si>
  <si>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</si>
  <si>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</si>
  <si>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</si>
  <si>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</si>
  <si>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</si>
  <si>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</si>
  <si>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</si>
  <si>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</si>
  <si>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</si>
  <si>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</si>
  <si>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</si>
  <si>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</si>
  <si>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</si>
  <si>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</si>
  <si>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</si>
  <si>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</si>
  <si>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</si>
  <si>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</si>
  <si>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</si>
  <si>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</si>
  <si>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</si>
  <si>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</si>
  <si>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</si>
  <si>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</si>
  <si>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</si>
  <si>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</si>
  <si>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</si>
  <si>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</si>
  <si>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</si>
  <si>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</si>
  <si>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</si>
  <si>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</si>
  <si>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</si>
  <si>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</si>
  <si>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</si>
  <si>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</si>
  <si>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</si>
  <si>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</si>
  <si>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</si>
  <si>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</si>
  <si>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</si>
  <si>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</si>
  <si>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</si>
  <si>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</si>
  <si>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</si>
  <si>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</si>
  <si>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</si>
  <si>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</si>
  <si>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</si>
  <si>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</si>
  <si>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</si>
  <si>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</si>
  <si>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</si>
  <si>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</si>
  <si>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</si>
  <si>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</si>
  <si>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</si>
  <si>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</si>
  <si>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</si>
  <si>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</si>
  <si>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</si>
  <si>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</si>
  <si>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</si>
  <si>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</si>
  <si>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</si>
  <si>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</si>
  <si>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</si>
  <si>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</si>
  <si>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</si>
  <si>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</si>
  <si>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</si>
  <si>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</si>
  <si>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</si>
  <si>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</si>
  <si>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</si>
  <si>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</si>
  <si>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</si>
  <si>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</si>
  <si>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</si>
  <si>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</si>
  <si>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</si>
  <si>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</si>
  <si>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</si>
  <si>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</si>
  <si>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</si>
  <si>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</si>
  <si>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</si>
  <si>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</si>
  <si>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</si>
  <si>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</si>
  <si>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</si>
  <si>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</si>
  <si>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</si>
  <si>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</si>
  <si>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</si>
  <si>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</si>
  <si>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</si>
  <si>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</si>
  <si>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</si>
  <si>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</si>
  <si>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</si>
  <si>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</si>
  <si>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</si>
  <si>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</si>
  <si>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</si>
  <si>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</si>
  <si>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</si>
  <si>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</si>
  <si>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</si>
  <si>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</si>
  <si>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</si>
  <si>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</si>
  <si>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</si>
  <si>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</si>
  <si>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</si>
  <si>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</si>
  <si>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</si>
  <si>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</si>
  <si>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</si>
  <si>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</si>
  <si>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</si>
  <si>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</si>
  <si>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</si>
  <si>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</si>
  <si>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</si>
  <si>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</si>
  <si>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</si>
  <si>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</si>
  <si>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</si>
  <si>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</si>
  <si>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</si>
  <si>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</si>
  <si>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</si>
  <si>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</si>
  <si>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</si>
  <si>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</si>
  <si>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</si>
  <si>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</si>
  <si>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</si>
  <si>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</si>
  <si>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</si>
  <si>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</si>
  <si>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</si>
  <si>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</si>
  <si>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</si>
  <si>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</si>
  <si>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</si>
  <si>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</si>
  <si>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</si>
  <si>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</si>
  <si>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</si>
  <si>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</si>
  <si>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</si>
  <si>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</si>
  <si>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</si>
  <si>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</si>
  <si>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</si>
  <si>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</si>
  <si>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</si>
  <si>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</si>
  <si>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</si>
  <si>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</si>
  <si>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</si>
  <si>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</si>
  <si>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</si>
  <si>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</si>
  <si>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</si>
  <si>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</si>
  <si>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</si>
  <si>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</si>
  <si>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</si>
  <si>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</si>
  <si>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</si>
  <si>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</si>
  <si>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</si>
  <si>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</si>
  <si>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</si>
  <si>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</si>
  <si>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</si>
  <si>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</si>
  <si>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</si>
  <si>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</si>
  <si>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</si>
  <si>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</si>
  <si>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</si>
  <si>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</si>
  <si>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</si>
  <si>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</si>
  <si>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</si>
  <si>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</si>
  <si>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</si>
  <si>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</si>
  <si>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</si>
  <si>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</si>
  <si>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</si>
  <si>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</si>
  <si>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</si>
  <si>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</si>
  <si>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</si>
  <si>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</si>
  <si>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</si>
  <si>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</si>
  <si>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</si>
  <si>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</si>
  <si>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</si>
  <si>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</si>
  <si>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</si>
  <si>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</si>
  <si>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</si>
  <si>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</si>
  <si>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</si>
  <si>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</si>
  <si>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</si>
  <si>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</si>
  <si>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</si>
  <si>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</si>
  <si>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</si>
  <si>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</si>
  <si>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</si>
  <si>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</si>
  <si>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</si>
  <si>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</si>
  <si>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</si>
  <si>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</si>
  <si>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</si>
  <si>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</si>
  <si>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</si>
  <si>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</si>
  <si>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</si>
  <si>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</si>
  <si>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</si>
  <si>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</si>
  <si>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</si>
  <si>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</si>
  <si>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</si>
  <si>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</si>
  <si>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</si>
  <si>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</si>
  <si>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</si>
  <si>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</si>
  <si>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</si>
  <si>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</si>
  <si>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</si>
  <si>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</si>
  <si>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</si>
  <si>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</si>
  <si>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</si>
  <si>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</si>
  <si>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</si>
  <si>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</si>
  <si>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</si>
  <si>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</si>
  <si>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</si>
  <si>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</si>
  <si>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</si>
  <si>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</si>
  <si>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</si>
  <si>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</si>
  <si>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</si>
  <si>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</si>
  <si>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</si>
  <si>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</si>
  <si>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</si>
  <si>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</si>
  <si>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</si>
  <si>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</si>
  <si>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</si>
  <si>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</si>
  <si>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</si>
  <si>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</si>
  <si>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</si>
  <si>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</si>
  <si>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</si>
  <si>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</si>
  <si>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</si>
  <si>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</si>
  <si>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</si>
  <si>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</si>
  <si>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</si>
  <si>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</si>
  <si>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</si>
  <si>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</si>
  <si>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</si>
  <si>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</si>
  <si>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</si>
  <si>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</si>
  <si>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</si>
  <si>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</si>
  <si>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</si>
  <si>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</si>
  <si>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</si>
  <si>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</si>
  <si>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</si>
  <si>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</si>
  <si>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</si>
  <si>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</si>
  <si>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</si>
  <si>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</si>
  <si>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</si>
  <si>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</si>
  <si>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</si>
  <si>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</si>
  <si>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</si>
  <si>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</si>
  <si>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</si>
  <si>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</si>
  <si>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</si>
  <si>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</si>
  <si>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</si>
  <si>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</si>
  <si>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</si>
  <si>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</si>
  <si>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</si>
  <si>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</si>
  <si>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</si>
  <si>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</si>
  <si>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</si>
  <si>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</si>
  <si>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</si>
  <si>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</si>
  <si>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</si>
  <si>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</si>
  <si>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</si>
  <si>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</si>
  <si>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</si>
  <si>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</si>
  <si>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</si>
  <si>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</si>
  <si>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</si>
  <si>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</si>
  <si>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</si>
  <si>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</si>
  <si>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</si>
  <si>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</si>
  <si>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</si>
  <si>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</si>
  <si>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</si>
  <si>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</si>
  <si>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</si>
  <si>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</si>
  <si>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</si>
  <si>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</si>
  <si>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</si>
  <si>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</si>
  <si>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</si>
  <si>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</si>
  <si>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</si>
  <si>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</si>
  <si>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</si>
  <si>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</si>
  <si>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</si>
  <si>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</si>
  <si>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</si>
  <si>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</si>
  <si>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</si>
  <si>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</si>
  <si>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</si>
  <si>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</si>
  <si>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</si>
  <si>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</si>
  <si>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</si>
  <si>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</si>
  <si>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</si>
  <si>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</si>
  <si>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</si>
  <si>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</si>
  <si>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</si>
  <si>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</si>
  <si>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</si>
  <si>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</si>
  <si>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</si>
  <si>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</si>
  <si>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</si>
  <si>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</si>
  <si>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</si>
  <si>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</si>
  <si>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</si>
  <si>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</si>
  <si>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</si>
  <si>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</si>
  <si>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</si>
  <si>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</si>
  <si>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</si>
  <si>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</si>
  <si>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</si>
  <si>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</si>
  <si>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</si>
  <si>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</si>
  <si>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</si>
  <si>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</si>
  <si>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</si>
  <si>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</si>
  <si>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</si>
  <si>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</si>
  <si>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</si>
  <si>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</si>
  <si>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</si>
  <si>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</si>
  <si>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</si>
  <si>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</si>
  <si>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</si>
  <si>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</si>
  <si>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</si>
  <si>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</si>
  <si>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</si>
  <si>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</si>
  <si>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</si>
  <si>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</si>
  <si>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</si>
  <si>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</si>
  <si>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</si>
  <si>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</si>
  <si>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</si>
  <si>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</si>
  <si>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</si>
  <si>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</si>
  <si>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</si>
  <si>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</si>
  <si>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</si>
  <si>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</si>
  <si>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</si>
  <si>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</si>
  <si>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</si>
  <si>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</si>
  <si>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</si>
  <si>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</si>
  <si>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</si>
  <si>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</si>
  <si>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</si>
  <si>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</si>
  <si>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</si>
  <si>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</si>
  <si>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</si>
  <si>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</si>
  <si>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</si>
  <si>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</si>
  <si>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</si>
  <si>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</si>
  <si>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</si>
  <si>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</si>
  <si>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</si>
  <si>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</si>
  <si>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</si>
  <si>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</si>
  <si>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</si>
  <si>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</si>
  <si>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</si>
  <si>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</si>
  <si>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</si>
  <si>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</si>
  <si>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</si>
  <si>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</si>
  <si>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</si>
  <si>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</si>
  <si>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</si>
  <si>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</si>
  <si>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</si>
  <si>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</si>
  <si>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</si>
  <si>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</si>
  <si>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</si>
  <si>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</si>
  <si>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</si>
  <si>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</si>
  <si>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</si>
  <si>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</si>
  <si>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</si>
  <si>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</si>
  <si>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</si>
  <si>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</si>
  <si>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</si>
  <si>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</si>
  <si>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</si>
  <si>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</si>
  <si>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</si>
  <si>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</si>
  <si>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</si>
  <si>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</si>
  <si>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</si>
  <si>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</si>
  <si>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</si>
  <si>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</si>
  <si>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</si>
  <si>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</si>
  <si>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</si>
  <si>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</si>
  <si>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</si>
  <si>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</si>
  <si>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</si>
  <si>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</si>
  <si>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</si>
  <si>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</si>
  <si>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</si>
  <si>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</si>
  <si>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</si>
  <si>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</si>
  <si>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</si>
  <si>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</si>
  <si>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</si>
  <si>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</si>
  <si>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</si>
  <si>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</si>
  <si>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</si>
  <si>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</si>
  <si>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</si>
  <si>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</si>
  <si>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</si>
  <si>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</si>
  <si>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</si>
  <si>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</si>
  <si>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</si>
  <si>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</si>
  <si>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</si>
  <si>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</si>
  <si>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</si>
  <si>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</si>
  <si>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</si>
  <si>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</si>
  <si>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</si>
  <si>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</si>
  <si>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</si>
  <si>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</si>
  <si>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</si>
  <si>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</si>
  <si>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</si>
  <si>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</si>
  <si>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</si>
  <si>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</si>
  <si>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</si>
  <si>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</si>
  <si>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</si>
  <si>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</si>
  <si>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</si>
  <si>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</si>
  <si>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</si>
  <si>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</si>
  <si>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</si>
  <si>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</si>
  <si>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</si>
  <si>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</si>
  <si>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</si>
  <si>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</si>
  <si>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</si>
  <si>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</si>
  <si>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</si>
  <si>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</si>
  <si>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</si>
  <si>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</si>
  <si>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</si>
  <si>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</si>
  <si>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</si>
  <si>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</si>
  <si>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</si>
  <si>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</si>
  <si>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</si>
  <si>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</si>
  <si>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</si>
  <si>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</si>
  <si>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</si>
  <si>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</si>
  <si>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</si>
  <si>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</si>
  <si>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</si>
  <si>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</si>
  <si>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</si>
  <si>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</si>
  <si>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</si>
  <si>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</si>
  <si>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</si>
  <si>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</si>
  <si>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</si>
  <si>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</si>
  <si>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</si>
  <si>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</si>
  <si>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</si>
  <si>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</si>
  <si>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</si>
  <si>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</si>
  <si>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</si>
  <si>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</si>
  <si>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</si>
  <si>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</si>
  <si>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</si>
  <si>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</si>
  <si>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</si>
  <si>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</si>
  <si>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</si>
  <si>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</si>
  <si>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</si>
  <si>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</si>
  <si>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</si>
  <si>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</si>
  <si>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</si>
  <si>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</si>
  <si>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</si>
  <si>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</si>
  <si>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</si>
  <si>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</si>
  <si>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</si>
  <si>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</si>
  <si>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</si>
  <si>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</si>
  <si>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</si>
  <si>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</si>
  <si>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</si>
  <si>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</si>
  <si>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</si>
  <si>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</si>
  <si>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</si>
  <si>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</si>
  <si>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</si>
  <si>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</si>
  <si>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</si>
  <si>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</si>
  <si>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</si>
  <si>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</si>
  <si>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</si>
  <si>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</si>
  <si>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</si>
  <si>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</si>
  <si>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</si>
  <si>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</si>
  <si>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</si>
  <si>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</si>
  <si>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</si>
  <si>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</si>
  <si>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</si>
  <si>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</si>
  <si>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</si>
  <si>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</si>
  <si>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</si>
  <si>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</si>
  <si>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</si>
  <si>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</si>
  <si>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</si>
  <si>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</si>
  <si>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</si>
  <si>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</si>
  <si>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</si>
  <si>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</si>
  <si>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</si>
  <si>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</si>
  <si>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</si>
  <si>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</si>
  <si>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</si>
  <si>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</si>
  <si>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</si>
  <si>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</si>
  <si>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</si>
  <si>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</si>
  <si>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</si>
  <si>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</si>
  <si>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</si>
  <si>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</si>
  <si>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</si>
  <si>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</si>
  <si>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</si>
  <si>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</si>
  <si>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</si>
  <si>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</si>
  <si>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</si>
  <si>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</si>
  <si>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</si>
  <si>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</si>
  <si>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</si>
  <si>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</si>
  <si>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</si>
  <si>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</si>
  <si>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</si>
  <si>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</si>
  <si>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</si>
  <si>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</si>
  <si>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</si>
  <si>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</si>
  <si>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</si>
  <si>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</si>
  <si>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</si>
  <si>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</si>
  <si>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</si>
  <si>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</si>
  <si>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</si>
  <si>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</si>
  <si>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</si>
  <si>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</si>
  <si>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</si>
  <si>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</si>
  <si>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</si>
  <si>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</si>
  <si>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</si>
  <si>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</si>
  <si>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</si>
  <si>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</si>
  <si>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</si>
  <si>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</si>
  <si>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</si>
  <si>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</si>
  <si>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</si>
  <si>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</si>
  <si>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</si>
  <si>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</si>
  <si>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</si>
  <si>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</si>
  <si>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</si>
  <si>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</si>
  <si>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</si>
  <si>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</si>
  <si>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</si>
  <si>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</si>
  <si>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</si>
  <si>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</si>
  <si>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</si>
  <si>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</si>
  <si>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</si>
  <si>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</si>
  <si>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</si>
  <si>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</si>
  <si>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</si>
  <si>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</si>
  <si>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</si>
  <si>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</si>
  <si>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</si>
  <si>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</si>
  <si>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</si>
  <si>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</si>
  <si>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</si>
  <si>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</si>
  <si>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</si>
  <si>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</si>
  <si>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</si>
  <si>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</si>
  <si>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</si>
  <si>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</si>
  <si>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</si>
  <si>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</si>
  <si>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</si>
  <si>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</si>
  <si>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</si>
  <si>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</si>
  <si>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</si>
  <si>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</si>
  <si>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</si>
  <si>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</si>
  <si>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</si>
  <si>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</si>
  <si>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</si>
  <si>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</si>
  <si>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</si>
  <si>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</si>
  <si>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</si>
  <si>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</si>
  <si>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</si>
  <si>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</si>
  <si>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</si>
  <si>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</si>
  <si>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</si>
  <si>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</si>
  <si>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</si>
  <si>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</si>
  <si>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</si>
  <si>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</si>
  <si>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</si>
  <si>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</si>
  <si>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</si>
  <si>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</si>
  <si>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</si>
  <si>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</si>
  <si>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</si>
  <si>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</si>
  <si>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</si>
  <si>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</si>
  <si>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</si>
  <si>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</si>
  <si>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</si>
  <si>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</si>
  <si>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</si>
  <si>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</si>
  <si>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</si>
  <si>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</si>
  <si>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</si>
  <si>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</si>
  <si>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</si>
  <si>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</si>
  <si>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</si>
  <si>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</si>
  <si>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</si>
  <si>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</si>
  <si>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</si>
  <si>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</si>
  <si>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</si>
  <si>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</si>
  <si>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</si>
  <si>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</si>
  <si>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</si>
  <si>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</si>
  <si>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</si>
  <si>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</si>
  <si>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</si>
  <si>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</si>
  <si>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</si>
  <si>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</si>
  <si>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</si>
  <si>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</si>
  <si>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</si>
  <si>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</si>
  <si>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</si>
  <si>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</si>
  <si>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</si>
  <si>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</si>
  <si>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</si>
  <si>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</si>
  <si>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</si>
  <si>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</si>
  <si>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</si>
  <si>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</si>
  <si>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</si>
  <si>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</si>
  <si>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</si>
  <si>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</si>
  <si>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</si>
  <si>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</si>
  <si>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</si>
  <si>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</si>
  <si>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</si>
  <si>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</si>
  <si>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</si>
  <si>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</si>
  <si>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</si>
  <si>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</si>
  <si>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</si>
  <si>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</si>
  <si>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</si>
  <si>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</si>
  <si>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</si>
  <si>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</si>
  <si>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</si>
  <si>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</si>
  <si>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</si>
  <si>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</si>
  <si>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</si>
  <si>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</si>
  <si>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</si>
  <si>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</si>
  <si>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</si>
  <si>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</si>
  <si>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</si>
  <si>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</si>
  <si>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</si>
  <si>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</si>
  <si>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</si>
  <si>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</si>
  <si>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</si>
  <si>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</si>
  <si>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</si>
  <si>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</si>
  <si>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</si>
  <si>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</si>
  <si>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</si>
  <si>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</si>
  <si>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</si>
  <si>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</si>
  <si>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</si>
  <si>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</si>
  <si>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</si>
  <si>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</si>
  <si>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</si>
  <si>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</si>
  <si>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</si>
  <si>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</si>
  <si>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</si>
  <si>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</si>
  <si>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</si>
  <si>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</si>
  <si>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</si>
  <si>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</si>
  <si>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</si>
  <si>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</si>
  <si>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</si>
  <si>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</si>
  <si>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</si>
  <si>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</si>
  <si>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</si>
  <si>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</si>
  <si>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</si>
  <si>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</si>
  <si>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</si>
  <si>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</si>
  <si>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</si>
  <si>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</si>
  <si>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</si>
  <si>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</si>
  <si>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</si>
  <si>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</si>
  <si>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</si>
  <si>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</si>
  <si>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</si>
  <si>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</si>
  <si>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</si>
  <si>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</si>
  <si>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</si>
  <si>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</si>
  <si>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</si>
  <si>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</si>
  <si>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</si>
  <si>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</si>
  <si>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</si>
  <si>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</si>
  <si>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</si>
  <si>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</si>
  <si>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</si>
  <si>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</si>
  <si>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</si>
  <si>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</si>
  <si>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</si>
  <si>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</si>
  <si>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</si>
  <si>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</si>
  <si>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</si>
  <si>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</si>
  <si>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</si>
  <si>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</si>
  <si>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</si>
  <si>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</si>
  <si>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</si>
  <si>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</si>
  <si>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</si>
  <si>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</si>
  <si>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</si>
  <si>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</si>
  <si>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</si>
  <si>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</si>
  <si>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</si>
  <si>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</si>
  <si>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</si>
  <si>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</si>
  <si>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</si>
  <si>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</si>
  <si>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</si>
  <si>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</si>
  <si>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</si>
  <si>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</si>
  <si>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</si>
  <si>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</si>
  <si>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</si>
  <si>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</si>
  <si>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</si>
  <si>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</si>
  <si>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</si>
  <si>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</si>
  <si>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</si>
  <si>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</si>
  <si>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</si>
  <si>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Neutrik AG</t>
  </si>
  <si>
    <t>FL-001.053.372-8</t>
  </si>
  <si>
    <t>NEUTRIK AG, Im alten Riet 143, 9494 Schaan, Liechtenstein</t>
  </si>
  <si>
    <t>Gabriele Honstein</t>
  </si>
  <si>
    <t>gabriele.honstein@neutrikgroup.com</t>
  </si>
  <si>
    <t>+423 236 42 24</t>
  </si>
  <si>
    <t>Marcel Mouttet</t>
  </si>
  <si>
    <t>Head R&amp;D</t>
  </si>
  <si>
    <t>marcel.mouttet@neutrikgroup.com</t>
  </si>
  <si>
    <t>+423 236 42 04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</si>
</sst>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1">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0">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ADDA0D8-06DE-455E-A1EE-BF4D2DB7532D}"/>
    </customSheetView>
    <customSheetView guid="{4BDF1A28-30D5-449D-B20E-D6C97EF9FAE1}" showAutoFilter="1">
      <selection activeCell="C1" sqref="C1:D65536"/>
      <pageMargins left="0" right="0" top="0" bottom="0" header="0" footer="0"/>
      <pageSetup orientation="portrait"/>
      <autoFilter ref="B1:C1" xr:uid="{0985850A-4B6B-4FEA-860F-784F13F3C01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20"/>
      <c r="B2" s="2" t="s">
        <v>1</v>
      </c>
      <c r="C2" s="3"/>
      <c r="D2" s="147"/>
      <c r="E2" s="3"/>
      <c r="F2" s="3"/>
      <c r="G2" s="25"/>
    </row>
    <row r="3" spans="1:7">
      <c r="A3" s="320"/>
      <c r="B3" s="3" t="s">
        <v>2</v>
      </c>
      <c r="C3" s="2"/>
      <c r="D3" s="148"/>
      <c r="E3" s="3"/>
      <c r="F3" s="2"/>
      <c r="G3" s="25"/>
    </row>
    <row r="4" spans="1:7" ht="15">
      <c r="A4" s="320"/>
      <c r="B4" s="184" t="s">
        <v>3</v>
      </c>
      <c r="C4" s="185"/>
      <c r="D4" s="186"/>
      <c r="E4" s="3"/>
      <c r="F4" s="185"/>
      <c r="G4" s="25"/>
    </row>
    <row r="5" spans="1:7">
      <c r="A5" s="320"/>
      <c r="B5" s="190" t="s">
        <v>4</v>
      </c>
      <c r="C5" s="187"/>
      <c r="D5" s="188"/>
      <c r="E5" s="3"/>
      <c r="F5" s="187"/>
      <c r="G5" s="25"/>
    </row>
    <row r="6" spans="1:7">
      <c r="A6" s="320"/>
      <c r="B6" s="3"/>
      <c r="C6" s="3"/>
      <c r="D6" s="147"/>
      <c r="E6" s="3"/>
      <c r="F6" s="3"/>
      <c r="G6" s="25"/>
    </row>
    <row r="7" spans="1:7">
      <c r="A7" s="320"/>
      <c r="B7" s="3"/>
      <c r="C7" s="3"/>
      <c r="D7" s="147"/>
      <c r="E7" s="3"/>
      <c r="F7" s="3"/>
      <c r="G7" s="25"/>
    </row>
    <row r="8" spans="1:7">
      <c r="A8" s="320"/>
      <c r="B8" s="3"/>
      <c r="C8" s="3"/>
      <c r="D8" s="147"/>
      <c r="E8" s="3"/>
      <c r="F8" s="3"/>
      <c r="G8" s="25"/>
    </row>
    <row r="9" spans="1:7" ht="20.100000000000001" customHeight="1">
      <c r="A9" s="320"/>
      <c r="B9" s="323" t="s">
        <v>5</v>
      </c>
      <c r="C9" s="323"/>
      <c r="D9" s="323"/>
      <c r="E9" s="323"/>
      <c r="F9" s="323"/>
      <c r="G9" s="25"/>
    </row>
    <row r="10" spans="1:7" ht="27" customHeight="1">
      <c r="A10" s="320"/>
      <c r="B10" s="324" t="s">
        <v>6</v>
      </c>
      <c r="C10" s="324"/>
      <c r="D10" s="324"/>
      <c r="E10" s="324"/>
      <c r="F10" s="324"/>
      <c r="G10" s="25"/>
    </row>
    <row r="11" spans="1:7" ht="82.5" customHeight="1">
      <c r="A11" s="320"/>
      <c r="B11" s="325"/>
      <c r="C11" s="325"/>
      <c r="D11" s="325"/>
      <c r="E11" s="325"/>
      <c r="F11" s="325"/>
      <c r="G11" s="25"/>
    </row>
    <row r="12" spans="1:7" ht="22.5">
      <c r="A12" s="320"/>
      <c r="B12" s="174" t="s">
        <v>7</v>
      </c>
      <c r="C12" s="175" t="s">
        <v>8</v>
      </c>
      <c r="D12" s="176" t="s">
        <v>9</v>
      </c>
      <c r="E12" s="175" t="s">
        <v>10</v>
      </c>
      <c r="F12" s="175" t="s">
        <v>11</v>
      </c>
      <c r="G12" s="25"/>
    </row>
    <row r="13" spans="1:7" ht="67.5">
      <c r="A13" s="320"/>
      <c r="B13" s="308">
        <v>1</v>
      </c>
      <c r="C13" s="227" t="s">
        <v>12</v>
      </c>
      <c r="D13" s="228">
        <v>44489</v>
      </c>
      <c r="E13" s="227" t="s">
        <v>12669</v>
      </c>
      <c r="F13" s="229" t="s">
        <v>12701</v>
      </c>
      <c r="G13" s="25"/>
    </row>
    <row r="14" spans="1:7" ht="67.5">
      <c r="A14" s="320"/>
      <c r="B14" s="226">
        <v>1.01</v>
      </c>
      <c r="C14" s="227" t="s">
        <v>12</v>
      </c>
      <c r="D14" s="228">
        <v>44523</v>
      </c>
      <c r="E14" s="227" t="s">
        <v>12670</v>
      </c>
      <c r="F14" s="229" t="s">
        <v>12701</v>
      </c>
      <c r="G14" s="25"/>
    </row>
    <row r="15" spans="1:7" ht="67.5">
      <c r="A15" s="320"/>
      <c r="B15" s="226">
        <v>1.02</v>
      </c>
      <c r="C15" s="227" t="s">
        <v>12</v>
      </c>
      <c r="D15" s="228">
        <v>44553</v>
      </c>
      <c r="E15" s="227" t="s">
        <v>12671</v>
      </c>
      <c r="F15" s="229" t="s">
        <v>12701</v>
      </c>
      <c r="G15" s="25"/>
    </row>
    <row r="16" spans="1:7" ht="90">
      <c r="A16" s="320"/>
      <c r="B16" s="226">
        <v>1.1000000000000001</v>
      </c>
      <c r="C16" s="227" t="s">
        <v>12</v>
      </c>
      <c r="D16" s="228">
        <v>44848</v>
      </c>
      <c r="E16" s="227" t="s">
        <v>12695</v>
      </c>
      <c r="F16" s="229" t="s">
        <v>12702</v>
      </c>
      <c r="G16" s="25"/>
    </row>
    <row r="17" spans="1:7" ht="56.25">
      <c r="A17" s="320"/>
      <c r="B17" s="226">
        <v>1.1100000000000001</v>
      </c>
      <c r="C17" s="227" t="s">
        <v>12</v>
      </c>
      <c r="D17" s="228">
        <v>44869</v>
      </c>
      <c r="E17" s="227" t="s">
        <v>12696</v>
      </c>
      <c r="F17" s="229" t="s">
        <v>12702</v>
      </c>
      <c r="G17" s="25"/>
    </row>
    <row r="18" spans="1:7" ht="56.25">
      <c r="A18" s="320"/>
      <c r="B18" s="226">
        <v>1.2</v>
      </c>
      <c r="C18" s="227" t="s">
        <v>12</v>
      </c>
      <c r="D18" s="228">
        <v>45058</v>
      </c>
      <c r="E18" s="227" t="s">
        <v>12749</v>
      </c>
      <c r="F18" s="229" t="s">
        <v>12703</v>
      </c>
      <c r="G18" s="25"/>
    </row>
    <row r="19" spans="1:7" ht="56.25">
      <c r="A19" s="320"/>
      <c r="B19" s="226">
        <v>1.3</v>
      </c>
      <c r="C19" s="227" t="s">
        <v>12</v>
      </c>
      <c r="D19" s="228">
        <v>45408</v>
      </c>
      <c r="E19" s="309" t="s">
        <v>19199</v>
      </c>
      <c r="F19" s="229" t="s">
        <v>12750</v>
      </c>
      <c r="G19" s="25"/>
    </row>
    <row r="20" spans="1:7" ht="13.5" thickBot="1">
      <c r="A20" s="321"/>
      <c r="B20" s="322" t="str">
        <f ca="1">OFFSET(L!$C$1,MATCH("General"&amp;"Cpy",L!$A:$A,0)-1,SL,,)</f>
        <v>© 2024 Responsible Minerals Initiative. All rights reserved.</v>
      </c>
      <c r="C20" s="322"/>
      <c r="D20" s="322"/>
      <c r="E20" s="322"/>
      <c r="F20" s="322"/>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6"/>
      <c r="B1" s="327"/>
      <c r="C1" s="327"/>
      <c r="D1" s="328"/>
    </row>
    <row r="2" spans="1:8" ht="15">
      <c r="A2" s="177"/>
      <c r="B2" s="178" t="str">
        <f ca="1">OFFSET(L!$C$1,MATCH("Definitions"&amp;ADDRESS(ROW(),COLUMN(),4),L!$A:$A,0)-1,SL,,)</f>
        <v>ITEM</v>
      </c>
      <c r="C2" s="178" t="str">
        <f ca="1">OFFSET(L!$C$1,MATCH("Definitions"&amp;ADDRESS(ROW(),COLUMN(),4),L!$A:$A,0)-1,SL,,)</f>
        <v>DEFINITION</v>
      </c>
      <c r="D2" s="330"/>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0"/>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30"/>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0"/>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0"/>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0"/>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0"/>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0"/>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0"/>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30"/>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30"/>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0"/>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30"/>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0"/>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30"/>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0"/>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0"/>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0"/>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0"/>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0"/>
      <c r="E21" s="180"/>
    </row>
    <row r="22" spans="1:5" ht="15">
      <c r="A22" s="177"/>
      <c r="B22" s="329" t="str">
        <f ca="1">OFFSET(L!$C$1,MATCH("General"&amp;"Cpy",L!$A:$A,0)-1,SL,,)</f>
        <v>© 2024 Responsible Minerals Initiative. All rights reserved.</v>
      </c>
      <c r="C22" s="329"/>
      <c r="D22" s="330"/>
      <c r="E22" s="180"/>
    </row>
    <row r="23" spans="1:5" ht="13.5" thickBot="1">
      <c r="A23" s="181"/>
      <c r="B23" s="182"/>
      <c r="C23" s="182"/>
      <c r="D23" s="331"/>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E3" sqref="E3:I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1"/>
      <c r="B1" s="372"/>
      <c r="C1" s="372"/>
      <c r="D1" s="372"/>
      <c r="E1" s="372"/>
      <c r="F1" s="372"/>
      <c r="G1" s="372"/>
      <c r="H1" s="372"/>
      <c r="I1" s="372"/>
      <c r="J1" s="372"/>
      <c r="K1" s="373"/>
      <c r="L1" s="103"/>
      <c r="P1" s="3"/>
      <c r="Q1" s="3"/>
      <c r="R1" s="3"/>
      <c r="S1" s="3"/>
      <c r="T1" s="3"/>
      <c r="U1" s="3"/>
      <c r="V1" s="3"/>
      <c r="W1" s="3"/>
      <c r="X1" s="3"/>
      <c r="Y1" s="3"/>
      <c r="Z1" s="3"/>
      <c r="AA1" s="3"/>
      <c r="AB1" s="3"/>
      <c r="AC1" s="3"/>
      <c r="AD1" s="3"/>
      <c r="AE1" s="3"/>
      <c r="AF1" s="3"/>
      <c r="AG1" s="3"/>
      <c r="AH1" s="3"/>
    </row>
    <row r="2" spans="1:34" ht="81.75" customHeight="1">
      <c r="A2" s="28"/>
      <c r="B2" s="304"/>
      <c r="C2" s="29"/>
      <c r="D2" s="374" t="str">
        <f ca="1">OFFSET(L!$C$1,MATCH("Declaration"&amp;ADDRESS(ROW(),COLUMN(),4),L!$A:$A,0)-1,SL,,)</f>
        <v>Extended Mineral Reporting Template (EMRT)</v>
      </c>
      <c r="E2" s="375"/>
      <c r="F2" s="375"/>
      <c r="G2" s="375"/>
      <c r="H2" s="375"/>
      <c r="I2" s="375"/>
      <c r="J2" s="37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92"/>
      <c r="F3" s="393"/>
      <c r="G3" s="393"/>
      <c r="H3" s="393"/>
      <c r="I3" s="393"/>
      <c r="J3" s="191" t="s">
        <v>12830</v>
      </c>
      <c r="K3" s="30"/>
      <c r="L3" s="103"/>
      <c r="P3" s="39">
        <f>MATCH($D$3,LN,0)</f>
        <v>1</v>
      </c>
    </row>
    <row r="4" spans="1:34" ht="15.75">
      <c r="A4" s="28"/>
      <c r="B4" s="380" t="str">
        <f ca="1">OFFSET(L!$C$1,MATCH("Declaration"&amp;ADDRESS(ROW(),COLUMN(),4),L!$A:$A,0)-1,SL,,)</f>
        <v>The purpose of this document is to collect sourcing information on cobalt or natural mica.</v>
      </c>
      <c r="C4" s="380"/>
      <c r="D4" s="380"/>
      <c r="E4" s="380"/>
      <c r="F4" s="380"/>
      <c r="G4" s="380"/>
      <c r="H4" s="380"/>
      <c r="I4" s="384" t="str">
        <f ca="1">OFFSET(L!$C$1,MATCH("Declaration"&amp;ADDRESS(ROW(),COLUMN(),4),L!$A:$A,0)-1,SL,,)</f>
        <v>Link to Terms &amp; Conditions</v>
      </c>
      <c r="J4" s="38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0"/>
      <c r="L6" s="105" t="s">
        <v>18</v>
      </c>
      <c r="P6" s="3"/>
      <c r="Q6" s="3"/>
      <c r="R6" s="3"/>
      <c r="S6" s="3"/>
      <c r="T6" s="3"/>
      <c r="U6" s="3"/>
      <c r="V6" s="3"/>
      <c r="W6" s="3"/>
      <c r="X6" s="3"/>
      <c r="Y6" s="3"/>
      <c r="Z6" s="3"/>
      <c r="AA6" s="3"/>
      <c r="AB6" s="3"/>
      <c r="AC6" s="3"/>
      <c r="AD6" s="3"/>
      <c r="AE6" s="3"/>
      <c r="AF6" s="3"/>
      <c r="AG6" s="3"/>
      <c r="AH6" s="3"/>
    </row>
    <row r="7" spans="1:34" ht="15.75">
      <c r="A7" s="28"/>
      <c r="B7" s="385" t="str">
        <f ca="1">OFFSET(L!$C$1,MATCH("Declaration"&amp;ADDRESS(ROW(),COLUMN(),4),L!$A:$A,0)-1,SL,,)</f>
        <v>Company Information</v>
      </c>
      <c r="C7" s="385"/>
      <c r="D7" s="385"/>
      <c r="E7" s="385"/>
      <c r="F7" s="385"/>
      <c r="G7" s="385"/>
      <c r="H7" s="385"/>
      <c r="I7" s="385"/>
      <c r="J7" s="38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7" t="s">
        <v>19202</v>
      </c>
      <c r="E8" s="378"/>
      <c r="F8" s="378"/>
      <c r="G8" s="378"/>
      <c r="H8" s="378"/>
      <c r="I8" s="378"/>
      <c r="J8" s="37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1" t="s">
        <v>19</v>
      </c>
      <c r="E9" s="362"/>
      <c r="F9" s="362"/>
      <c r="G9" s="36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6" t="str">
        <f ca="1">OFFSET(L!$C$1,MATCH("Declaration"&amp;ADDRESS(ROW(),COLUMN(),4)&amp;LEFT($D$9,1),L!$A:$A,0)-1,SL,,)</f>
        <v>Description of Scope:</v>
      </c>
      <c r="C10" s="113"/>
      <c r="D10" s="381"/>
      <c r="E10" s="382"/>
      <c r="F10" s="382"/>
      <c r="G10" s="382"/>
      <c r="H10" s="382"/>
      <c r="I10" s="382"/>
      <c r="J10" s="383"/>
      <c r="K10" s="30"/>
      <c r="L10" s="105"/>
      <c r="Q10" s="3"/>
      <c r="R10" s="3"/>
      <c r="S10" s="3"/>
      <c r="T10" s="3"/>
      <c r="U10" s="3"/>
      <c r="V10" s="3"/>
      <c r="W10" s="3"/>
      <c r="X10" s="3"/>
      <c r="Y10" s="3"/>
      <c r="Z10" s="3"/>
      <c r="AA10" s="3"/>
      <c r="AB10" s="3"/>
      <c r="AC10" s="3"/>
      <c r="AD10" s="3"/>
      <c r="AE10" s="3"/>
      <c r="AF10" s="3"/>
      <c r="AG10" s="3"/>
      <c r="AH10" s="3"/>
    </row>
    <row r="11" spans="1:34" ht="15.75">
      <c r="A11" s="32"/>
      <c r="B11" s="387"/>
      <c r="C11" s="113"/>
      <c r="D11" s="388" t="str">
        <f ca="1">IF(D9=Q9,OFFSET(L!$C$1,MATCH("Declaration"&amp;ADDRESS(ROW(),COLUMN(),4),L!$A:$A,0)-1,SL,,),"")</f>
        <v/>
      </c>
      <c r="E11" s="389"/>
      <c r="F11" s="389"/>
      <c r="G11" s="389"/>
      <c r="H11" s="389"/>
      <c r="I11" s="389"/>
      <c r="J11" s="39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7" t="s">
        <v>19203</v>
      </c>
      <c r="E12" s="358"/>
      <c r="F12" s="358"/>
      <c r="G12" s="358"/>
      <c r="H12" s="358"/>
      <c r="I12" s="358"/>
      <c r="J12" s="35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7"/>
      <c r="E13" s="358"/>
      <c r="F13" s="358"/>
      <c r="G13" s="358"/>
      <c r="H13" s="358"/>
      <c r="I13" s="358"/>
      <c r="J13" s="359"/>
      <c r="K13" s="30"/>
      <c r="L13" s="105"/>
      <c r="Q13" s="3"/>
      <c r="R13" s="3"/>
      <c r="S13" s="3"/>
      <c r="T13" s="3"/>
      <c r="U13" s="3"/>
      <c r="V13" s="3"/>
      <c r="W13" s="3"/>
      <c r="X13" s="3"/>
      <c r="Y13" s="3"/>
      <c r="Z13" s="3"/>
      <c r="AA13" s="3"/>
      <c r="AB13" s="3"/>
      <c r="AC13" s="3"/>
      <c r="AD13" s="3"/>
      <c r="AE13" s="3"/>
      <c r="AF13" s="3"/>
      <c r="AG13" s="3"/>
      <c r="AH13" s="3"/>
    </row>
    <row r="14" spans="1:34" ht="45.75" customHeight="1">
      <c r="A14" s="32"/>
      <c r="B14" s="34" t="str">
        <f ca="1">OFFSET(L!$C$1,MATCH("Declaration"&amp;ADDRESS(ROW(),COLUMN(),4),L!$A:$A,0)-1,SL,,)</f>
        <v>Address:</v>
      </c>
      <c r="C14" s="68"/>
      <c r="D14" s="318" t="s">
        <v>19204</v>
      </c>
      <c r="E14" s="319"/>
      <c r="F14" s="319"/>
      <c r="G14" s="319"/>
      <c r="H14" s="319"/>
      <c r="I14" s="319"/>
      <c r="J14" s="111"/>
      <c r="K14" s="30"/>
      <c r="L14" s="105"/>
      <c r="Q14" s="3"/>
      <c r="R14" s="3"/>
      <c r="S14" s="3"/>
      <c r="T14" s="3"/>
      <c r="U14" s="3"/>
      <c r="V14" s="3"/>
      <c r="W14" s="3"/>
      <c r="X14" s="3"/>
      <c r="Y14" s="3"/>
      <c r="Z14" s="3"/>
      <c r="AA14" s="3"/>
      <c r="AB14" s="3"/>
      <c r="AC14" s="3"/>
      <c r="AD14" s="3"/>
      <c r="AE14" s="3"/>
      <c r="AF14" s="3"/>
      <c r="AG14" s="3"/>
      <c r="AH14" s="3"/>
    </row>
    <row r="15" spans="1:34" ht="15.75" customHeight="1">
      <c r="A15" s="32"/>
      <c r="B15" s="34" t="str">
        <f ca="1">OFFSET(L!$C$1,MATCH("Declaration"&amp;ADDRESS(ROW(),COLUMN(),4),L!$A:$A,0)-1,SL,,)</f>
        <v>Contact Name (*):</v>
      </c>
      <c r="C15" s="68"/>
      <c r="D15" s="318" t="s">
        <v>19205</v>
      </c>
      <c r="E15" s="316"/>
      <c r="F15" s="316"/>
      <c r="G15" s="316"/>
      <c r="H15" s="316"/>
      <c r="I15" s="316"/>
      <c r="J15" s="31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07" t="s">
        <v>19206</v>
      </c>
      <c r="E16" s="319"/>
      <c r="F16" s="319"/>
      <c r="G16" s="319"/>
      <c r="H16" s="319"/>
      <c r="I16" s="319"/>
      <c r="J16" s="111"/>
      <c r="K16" s="30"/>
      <c r="L16" s="105"/>
      <c r="Q16" s="3"/>
      <c r="R16" s="3"/>
      <c r="S16" s="3"/>
      <c r="T16" s="3"/>
      <c r="U16" s="3"/>
      <c r="V16" s="3"/>
      <c r="W16" s="3"/>
      <c r="X16" s="3"/>
      <c r="Y16" s="3"/>
      <c r="Z16" s="3"/>
      <c r="AA16" s="3"/>
      <c r="AB16" s="3"/>
      <c r="AC16" s="3"/>
      <c r="AD16" s="3"/>
      <c r="AE16" s="3"/>
      <c r="AF16" s="3"/>
      <c r="AG16" s="3"/>
      <c r="AH16" s="3"/>
    </row>
    <row r="17" spans="1:34" ht="15.75" customHeight="1">
      <c r="A17" s="32"/>
      <c r="B17" s="34" t="str">
        <f ca="1">OFFSET(L!$C$1,MATCH("Declaration"&amp;ADDRESS(ROW(),COLUMN(),4),L!$A:$A,0)-1,SL,,)</f>
        <v>Phone – Contact (*):</v>
      </c>
      <c r="C17" s="68"/>
      <c r="D17" s="357" t="s">
        <v>19207</v>
      </c>
      <c r="E17" s="358"/>
      <c r="F17" s="358"/>
      <c r="G17" s="358"/>
      <c r="H17" s="358"/>
      <c r="I17" s="358"/>
      <c r="J17" s="35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07" t="s">
        <v>19208</v>
      </c>
      <c r="E18" s="307"/>
      <c r="F18" s="307"/>
      <c r="G18" s="307"/>
      <c r="H18" s="307"/>
      <c r="I18" s="307"/>
      <c r="J18" s="30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7" t="s">
        <v>19209</v>
      </c>
      <c r="E19" s="358"/>
      <c r="F19" s="358"/>
      <c r="G19" s="358"/>
      <c r="H19" s="358"/>
      <c r="I19" s="358"/>
      <c r="J19" s="35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6" t="s">
        <v>19210</v>
      </c>
      <c r="E20" s="397"/>
      <c r="F20" s="397"/>
      <c r="G20" s="397"/>
      <c r="H20" s="397"/>
      <c r="I20" s="397"/>
      <c r="J20" s="39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7" t="s">
        <v>19211</v>
      </c>
      <c r="E21" s="358"/>
      <c r="F21" s="358"/>
      <c r="G21" s="358"/>
      <c r="H21" s="358"/>
      <c r="I21" s="358"/>
      <c r="J21" s="35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6">
        <v>45446</v>
      </c>
      <c r="E22" s="367"/>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0"/>
      <c r="E23" s="36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1" t="str">
        <f ca="1">OFFSET(L!$C$1,MATCH("Declaration"&amp;ADDRESS(ROW(),COLUMN(),4),L!$A:$A,0)-1,SL,,)</f>
        <v>Answer the following questions 1 - 7 based on the declaration scope indicated above</v>
      </c>
      <c r="C24" s="391"/>
      <c r="D24" s="391"/>
      <c r="E24" s="391"/>
      <c r="F24" s="391"/>
      <c r="G24" s="391"/>
      <c r="H24" s="391"/>
      <c r="I24" s="391"/>
      <c r="J24" s="39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4" t="str">
        <f ca="1">OFFSET(L!$C$1,MATCH("Declaration"&amp;ADDRESS(ROW(),COLUMN(),4),L!$A:$A,0)-1,SL,,)</f>
        <v>Answer</v>
      </c>
      <c r="E25" s="354"/>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2" t="s">
        <v>22</v>
      </c>
      <c r="E26" s="333"/>
      <c r="F26" s="9"/>
      <c r="G26" s="334"/>
      <c r="H26" s="335"/>
      <c r="I26" s="335"/>
      <c r="J26" s="33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2" t="s">
        <v>22</v>
      </c>
      <c r="E27" s="333"/>
      <c r="F27" s="9"/>
      <c r="G27" s="334"/>
      <c r="H27" s="335"/>
      <c r="I27" s="335"/>
      <c r="J27" s="33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1" t="s">
        <v>22</v>
      </c>
      <c r="E28" s="342"/>
      <c r="F28" s="9"/>
      <c r="G28" s="334"/>
      <c r="H28" s="335"/>
      <c r="I28" s="335"/>
      <c r="J28" s="33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4" t="s">
        <v>22</v>
      </c>
      <c r="E29" s="365"/>
      <c r="F29" s="9"/>
      <c r="G29" s="334"/>
      <c r="H29" s="335"/>
      <c r="I29" s="335"/>
      <c r="J29" s="33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6" t="str">
        <f ca="1">D25</f>
        <v>Answer</v>
      </c>
      <c r="E31" s="356"/>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2"/>
      <c r="E32" s="333"/>
      <c r="F32" s="9"/>
      <c r="G32" s="334"/>
      <c r="H32" s="335"/>
      <c r="I32" s="335"/>
      <c r="J32" s="33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2"/>
      <c r="E33" s="333"/>
      <c r="F33" s="9"/>
      <c r="G33" s="334"/>
      <c r="H33" s="335"/>
      <c r="I33" s="335"/>
      <c r="J33" s="33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1" t="s">
        <v>22</v>
      </c>
      <c r="E34" s="342"/>
      <c r="F34" s="9"/>
      <c r="G34" s="334"/>
      <c r="H34" s="335"/>
      <c r="I34" s="335"/>
      <c r="J34" s="33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1" t="s">
        <v>22</v>
      </c>
      <c r="E35" s="342"/>
      <c r="F35" s="9"/>
      <c r="G35" s="334"/>
      <c r="H35" s="335"/>
      <c r="I35" s="335"/>
      <c r="J35" s="33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6" t="str">
        <f ca="1">D25</f>
        <v>Answer</v>
      </c>
      <c r="E37" s="356"/>
      <c r="F37" s="15"/>
      <c r="G37" s="38" t="str">
        <f ca="1">G25</f>
        <v>Comments</v>
      </c>
      <c r="H37" s="370"/>
      <c r="I37" s="370"/>
      <c r="J37" s="370"/>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2"/>
      <c r="E38" s="333"/>
      <c r="F38" s="41"/>
      <c r="G38" s="334"/>
      <c r="H38" s="335"/>
      <c r="I38" s="335"/>
      <c r="J38" s="33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2"/>
      <c r="E39" s="333"/>
      <c r="F39" s="41"/>
      <c r="G39" s="334"/>
      <c r="H39" s="335"/>
      <c r="I39" s="335"/>
      <c r="J39" s="33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2"/>
      <c r="E40" s="333"/>
      <c r="F40" s="41"/>
      <c r="G40" s="334"/>
      <c r="H40" s="335"/>
      <c r="I40" s="335"/>
      <c r="J40" s="33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2"/>
      <c r="E41" s="333"/>
      <c r="F41" s="41"/>
      <c r="G41" s="334"/>
      <c r="H41" s="335"/>
      <c r="I41" s="335"/>
      <c r="J41" s="33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6" t="str">
        <f ca="1">D25</f>
        <v>Answer</v>
      </c>
      <c r="E43" s="356"/>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2"/>
      <c r="E44" s="333"/>
      <c r="F44" s="41"/>
      <c r="G44" s="334"/>
      <c r="H44" s="335"/>
      <c r="I44" s="335"/>
      <c r="J44" s="33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2"/>
      <c r="E45" s="333"/>
      <c r="F45" s="41"/>
      <c r="G45" s="334"/>
      <c r="H45" s="335"/>
      <c r="I45" s="335"/>
      <c r="J45" s="33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1"/>
      <c r="E46" s="342"/>
      <c r="F46" s="41"/>
      <c r="G46" s="334"/>
      <c r="H46" s="335"/>
      <c r="I46" s="335"/>
      <c r="J46" s="33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1"/>
      <c r="E47" s="342"/>
      <c r="F47" s="41"/>
      <c r="G47" s="334"/>
      <c r="H47" s="335"/>
      <c r="I47" s="335"/>
      <c r="J47" s="33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6" t="str">
        <f ca="1">D25</f>
        <v>Answer</v>
      </c>
      <c r="E49" s="356"/>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4"/>
      <c r="E50" s="395"/>
      <c r="F50" s="41"/>
      <c r="G50" s="334"/>
      <c r="H50" s="335"/>
      <c r="I50" s="335"/>
      <c r="J50" s="33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4"/>
      <c r="E51" s="395"/>
      <c r="F51" s="41"/>
      <c r="G51" s="334"/>
      <c r="H51" s="335"/>
      <c r="I51" s="335"/>
      <c r="J51" s="33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8"/>
      <c r="E52" s="369"/>
      <c r="F52" s="41"/>
      <c r="G52" s="334"/>
      <c r="H52" s="335"/>
      <c r="I52" s="335"/>
      <c r="J52" s="33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8"/>
      <c r="E53" s="369"/>
      <c r="F53" s="41"/>
      <c r="G53" s="334"/>
      <c r="H53" s="335"/>
      <c r="I53" s="335"/>
      <c r="J53" s="33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6" t="str">
        <f ca="1">D25</f>
        <v>Answer</v>
      </c>
      <c r="E55" s="356"/>
      <c r="F55" s="15"/>
      <c r="G55" s="38" t="str">
        <f ca="1">G25</f>
        <v>Comments</v>
      </c>
      <c r="H55" s="355"/>
      <c r="I55" s="355"/>
      <c r="J55" s="355"/>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52"/>
      <c r="E56" s="353"/>
      <c r="F56" s="41"/>
      <c r="G56" s="334"/>
      <c r="H56" s="335"/>
      <c r="I56" s="335"/>
      <c r="J56" s="33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2"/>
      <c r="E57" s="333"/>
      <c r="F57" s="41"/>
      <c r="G57" s="334"/>
      <c r="H57" s="335"/>
      <c r="I57" s="335"/>
      <c r="J57" s="33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1"/>
      <c r="E58" s="342"/>
      <c r="F58" s="41"/>
      <c r="G58" s="334"/>
      <c r="H58" s="335"/>
      <c r="I58" s="335"/>
      <c r="J58" s="33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1"/>
      <c r="E59" s="342"/>
      <c r="F59" s="41"/>
      <c r="G59" s="334"/>
      <c r="H59" s="335"/>
      <c r="I59" s="335"/>
      <c r="J59" s="33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6" t="str">
        <f ca="1">D25</f>
        <v>Answer</v>
      </c>
      <c r="E61" s="356"/>
      <c r="F61" s="15"/>
      <c r="G61" s="38" t="str">
        <f ca="1">G25</f>
        <v>Comments</v>
      </c>
      <c r="H61" s="355" t="str">
        <f>IF(Q69="(*)","Click here to enter smelter names","")</f>
        <v/>
      </c>
      <c r="I61" s="355"/>
      <c r="J61" s="355"/>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2"/>
      <c r="E62" s="333"/>
      <c r="F62" s="42"/>
      <c r="G62" s="334"/>
      <c r="H62" s="335"/>
      <c r="I62" s="335"/>
      <c r="J62" s="33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2"/>
      <c r="E63" s="333"/>
      <c r="F63" s="42"/>
      <c r="G63" s="334"/>
      <c r="H63" s="335"/>
      <c r="I63" s="335"/>
      <c r="J63" s="33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1"/>
      <c r="E64" s="342"/>
      <c r="F64" s="42"/>
      <c r="G64" s="334"/>
      <c r="H64" s="335"/>
      <c r="I64" s="335"/>
      <c r="J64" s="33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1"/>
      <c r="E65" s="342"/>
      <c r="F65" s="44"/>
      <c r="G65" s="334"/>
      <c r="H65" s="335"/>
      <c r="I65" s="335"/>
      <c r="J65" s="33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43" t="str">
        <f ca="1">OFFSET(L!$C$1,MATCH("Declaration"&amp;ADDRESS(ROW(),COLUMN(),4),L!$A:$A,0)-1,SL,,)</f>
        <v>Answer the Following Questions at a Company Level</v>
      </c>
      <c r="C67" s="343"/>
      <c r="D67" s="343"/>
      <c r="E67" s="343"/>
      <c r="F67" s="343"/>
      <c r="G67" s="343"/>
      <c r="H67" s="343"/>
      <c r="I67" s="343"/>
      <c r="J67" s="34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4" t="str">
        <f ca="1">D25</f>
        <v>Answer</v>
      </c>
      <c r="E68" s="354"/>
      <c r="F68" s="47"/>
      <c r="G68" s="354" t="str">
        <f ca="1">G25</f>
        <v>Comments</v>
      </c>
      <c r="H68" s="354" t="e">
        <f>HLOOKUP(SL,LT,$O68,0)</f>
        <v>#NAME?</v>
      </c>
      <c r="I68" s="35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2" t="s">
        <v>25</v>
      </c>
      <c r="E69" s="333"/>
      <c r="F69" s="51"/>
      <c r="G69" s="334"/>
      <c r="H69" s="335"/>
      <c r="I69" s="335"/>
      <c r="J69" s="336"/>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6"/>
      <c r="H70" s="346"/>
      <c r="I70" s="346"/>
      <c r="J70" s="34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2" t="s">
        <v>22</v>
      </c>
      <c r="E71" s="333"/>
      <c r="F71" s="51"/>
      <c r="G71" s="348"/>
      <c r="H71" s="349"/>
      <c r="I71" s="349"/>
      <c r="J71" s="350"/>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40"/>
      <c r="E73" s="340"/>
      <c r="F73" s="236"/>
      <c r="G73" s="351"/>
      <c r="H73" s="351"/>
      <c r="I73" s="351"/>
      <c r="J73" s="35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2"/>
      <c r="E74" s="333"/>
      <c r="F74" s="9"/>
      <c r="G74" s="334"/>
      <c r="H74" s="335"/>
      <c r="I74" s="335"/>
      <c r="J74" s="33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2"/>
      <c r="E75" s="333"/>
      <c r="F75" s="9"/>
      <c r="G75" s="334"/>
      <c r="H75" s="335"/>
      <c r="I75" s="335"/>
      <c r="J75" s="33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2" t="s">
        <v>25</v>
      </c>
      <c r="E77" s="333"/>
      <c r="F77" s="51"/>
      <c r="G77" s="334"/>
      <c r="H77" s="335"/>
      <c r="I77" s="335"/>
      <c r="J77" s="336"/>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4" t="s">
        <v>34</v>
      </c>
      <c r="E79" s="345"/>
      <c r="F79" s="51"/>
      <c r="G79" s="334"/>
      <c r="H79" s="335"/>
      <c r="I79" s="335"/>
      <c r="J79" s="336"/>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6"/>
      <c r="H80" s="346"/>
      <c r="I80" s="346"/>
      <c r="J80" s="34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2" t="s">
        <v>25</v>
      </c>
      <c r="E81" s="333"/>
      <c r="F81" s="51"/>
      <c r="G81" s="334"/>
      <c r="H81" s="335"/>
      <c r="I81" s="335"/>
      <c r="J81" s="336"/>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7"/>
      <c r="H82" s="347"/>
      <c r="I82" s="347"/>
      <c r="J82" s="34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2" t="s">
        <v>25</v>
      </c>
      <c r="E83" s="333"/>
      <c r="F83" s="51"/>
      <c r="G83" s="334"/>
      <c r="H83" s="335"/>
      <c r="I83" s="335"/>
      <c r="J83" s="336"/>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9" t="str">
        <f>IF(OR($D$8="",$I$3=""),"","Click here to check required fields completion")</f>
        <v/>
      </c>
      <c r="C84" s="339"/>
      <c r="D84" s="339"/>
      <c r="E84" s="339"/>
      <c r="F84" s="339"/>
      <c r="G84" s="339"/>
      <c r="H84" s="339"/>
      <c r="I84" s="339"/>
      <c r="J84" s="339"/>
      <c r="K84" s="30"/>
      <c r="L84" s="103"/>
      <c r="P84" s="3"/>
      <c r="Q84" s="3"/>
      <c r="R84" s="3"/>
      <c r="S84" s="3"/>
      <c r="T84" s="3"/>
      <c r="U84" s="3"/>
      <c r="V84" s="3"/>
      <c r="W84" s="3"/>
      <c r="X84" s="3"/>
      <c r="Y84" s="3">
        <v>86</v>
      </c>
      <c r="Z84" s="3"/>
      <c r="AA84" s="3"/>
      <c r="AB84" s="3"/>
      <c r="AC84" s="3"/>
      <c r="AD84" s="3"/>
      <c r="AE84" s="3"/>
      <c r="AF84" s="3"/>
      <c r="AG84" s="3"/>
      <c r="AH84" s="3"/>
    </row>
    <row r="85" spans="1:34" ht="15.75" thickBot="1">
      <c r="A85" s="337" t="str">
        <f ca="1">OFFSET(L!$C$1,MATCH("General"&amp;"Cpy",L!$A:$A,0)-1,SL,,)</f>
        <v>© 2024 Responsible Minerals Initiative. All rights reserved.</v>
      </c>
      <c r="B85" s="338"/>
      <c r="C85" s="338"/>
      <c r="D85" s="338"/>
      <c r="E85" s="338"/>
      <c r="F85" s="338"/>
      <c r="G85" s="338"/>
      <c r="H85" s="338"/>
      <c r="I85" s="338"/>
      <c r="J85" s="33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3">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20:J20"/>
    <mergeCell ref="D38:E38"/>
    <mergeCell ref="G39:J39"/>
    <mergeCell ref="G29:J29"/>
    <mergeCell ref="D26:E26"/>
    <mergeCell ref="D32:E32"/>
    <mergeCell ref="A1:K1"/>
    <mergeCell ref="D2:J2"/>
    <mergeCell ref="D8:J8"/>
    <mergeCell ref="D17:J17"/>
    <mergeCell ref="B4:H4"/>
    <mergeCell ref="D10:J10"/>
    <mergeCell ref="D13:J13"/>
    <mergeCell ref="I4:J4"/>
    <mergeCell ref="B7:J7"/>
    <mergeCell ref="B10:B11"/>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E16:J16 D15">
    <cfRule type="expression" dxfId="79" priority="141" stopIfTrue="1">
      <formula>IF($D$15="",TRUE)</formula>
    </cfRule>
  </conditionalFormatting>
  <conditionalFormatting sqref="D20">
    <cfRule type="expression" dxfId="78" priority="22" stopIfTrue="1">
      <formula>IF($D$20="",TRUE)</formula>
    </cfRule>
  </conditionalFormatting>
  <conditionalFormatting sqref="D28 D40 D46 D52 D58 D64">
    <cfRule type="expression" dxfId="77" priority="20">
      <formula>IF($D$28="No",TRUE)</formula>
    </cfRule>
  </conditionalFormatting>
  <conditionalFormatting sqref="D29 D41 D47 D53 D59 D65">
    <cfRule type="expression" dxfId="76" priority="19">
      <formula>IF($D$29="No",TRUE)</formula>
    </cfRule>
  </conditionalFormatting>
  <conditionalFormatting sqref="D34">
    <cfRule type="expression" dxfId="75" priority="11">
      <formula>IF($D$28="No",TRUE)</formula>
    </cfRule>
  </conditionalFormatting>
  <conditionalFormatting sqref="D35">
    <cfRule type="expression" dxfId="74" priority="10">
      <formula>IF($D$29="No",TRUE)</formula>
    </cfRule>
  </conditionalFormatting>
  <conditionalFormatting sqref="D40 D46 D52 D58 D64">
    <cfRule type="expression" dxfId="73" priority="149" stopIfTrue="1">
      <formula>IF(AND(OR($D$28="Yes",$D$28=""),D40=""),1,0)</formula>
    </cfRule>
  </conditionalFormatting>
  <conditionalFormatting sqref="D22:E22">
    <cfRule type="expression" dxfId="72" priority="146" stopIfTrue="1">
      <formula>IF($D$22="",TRUE)</formula>
    </cfRule>
  </conditionalFormatting>
  <conditionalFormatting sqref="D26:E26">
    <cfRule type="expression" dxfId="71" priority="124" stopIfTrue="1">
      <formula>IF($D$26="",TRUE)</formula>
    </cfRule>
  </conditionalFormatting>
  <conditionalFormatting sqref="D27:E27">
    <cfRule type="expression" dxfId="70" priority="131" stopIfTrue="1">
      <formula>IF($D$27="",TRUE)</formula>
    </cfRule>
  </conditionalFormatting>
  <conditionalFormatting sqref="D32:E32">
    <cfRule type="expression" dxfId="69" priority="9" stopIfTrue="1">
      <formula>IF(AND(OR($D$26="Yes",$D$26=""),$D$32=""),1,0)</formula>
    </cfRule>
    <cfRule type="expression" dxfId="68" priority="13" stopIfTrue="1">
      <formula>IF($P$26="",TRUE)</formula>
    </cfRule>
  </conditionalFormatting>
  <conditionalFormatting sqref="D33:E33">
    <cfRule type="expression" dxfId="67" priority="12" stopIfTrue="1">
      <formula>IF(AND(OR($D$27="Yes",$D$27=""),$D$33=""),1,0)</formula>
    </cfRule>
    <cfRule type="expression" dxfId="66" priority="14" stopIfTrue="1">
      <formula>IF($P$27="",TRUE)</formula>
    </cfRule>
  </conditionalFormatting>
  <conditionalFormatting sqref="D38:E38 D44:E44 D50:E50 D56:E56 D62:E62">
    <cfRule type="expression" dxfId="65" priority="40" stopIfTrue="1">
      <formula>IF(AND(OR($D$26="No",$D$26="Unknown",$D$26="Not applicable for this declaration",$D$32="No",$D$32="Unknown"),D38=""),1,0)</formula>
    </cfRule>
    <cfRule type="expression" dxfId="64" priority="41" stopIfTrue="1">
      <formula>IF(AND(OR($D$26="Yes",$D$26=""),D38=""),1,0)</formula>
    </cfRule>
  </conditionalFormatting>
  <conditionalFormatting sqref="D39:E39 D45:E45 D51:E51 D57:E57 D63:E63">
    <cfRule type="expression" dxfId="63" priority="147" stopIfTrue="1">
      <formula>IF(AND(OR($D$27="No",$D$27="Unknown",$D$27="Not applicable for this declaration",$D$33="No",$D$33="Unknown"),D39=""),1,0)</formula>
    </cfRule>
    <cfRule type="expression" dxfId="62" priority="148" stopIfTrue="1">
      <formula>IF(AND(OR($D$27="Yes",$D$27=""),D39=""),1,0)</formula>
    </cfRule>
  </conditionalFormatting>
  <conditionalFormatting sqref="D40:E40 D46:E46 D52:E52 D58:E58 D64:E64">
    <cfRule type="expression" dxfId="61" priority="36" stopIfTrue="1">
      <formula>$P$28=""</formula>
    </cfRule>
  </conditionalFormatting>
  <conditionalFormatting sqref="D41:E41 D47:E47 D53:E53 D59:E59 D65:E65">
    <cfRule type="expression" dxfId="60" priority="151" stopIfTrue="1">
      <formula>$P$29=""</formula>
    </cfRule>
    <cfRule type="expression" dxfId="59" priority="152" stopIfTrue="1">
      <formula>IF(AND(OR($D$29="Yes",$D$29=""),D41=""),1,0)</formula>
    </cfRule>
  </conditionalFormatting>
  <conditionalFormatting sqref="D69:E69 D71:E71 D77:E77 D79:E79 D81:E81 D83:E83">
    <cfRule type="expression" dxfId="58" priority="3" stopIfTrue="1">
      <formula>AND(OR($D$26="No",$D$26="Unknown",$D$26="Not applicable for this declaration"),OR($D$27="No",$D$27="Unknown",$D$27="Not applicable for this declaration"))</formula>
    </cfRule>
    <cfRule type="expression" dxfId="57" priority="4" stopIfTrue="1">
      <formula>IF(D69="",TRUE)</formula>
    </cfRule>
  </conditionalFormatting>
  <conditionalFormatting sqref="D74:E74">
    <cfRule type="expression" dxfId="56" priority="2" stopIfTrue="1">
      <formula>IF(AND(OR($D$26="No",$D$26="Unknown",$D$26="Not applicable for this declaration",$D$32="No",$D$32="Unknown"),D74=""),1,0)</formula>
    </cfRule>
    <cfRule type="expression" dxfId="55" priority="6" stopIfTrue="1">
      <formula>IF(AND(OR($D$26="Yes",$D$26=""),D74=""),1,0)</formula>
    </cfRule>
  </conditionalFormatting>
  <conditionalFormatting sqref="D75:E75">
    <cfRule type="expression" dxfId="54" priority="1" stopIfTrue="1">
      <formula>IF(AND(OR($D$27="No",$D$27="Unknown",$D$27="Not applicable for this declaration",$D$33="No",$D$33="Unknown"),D75=""),1,0)</formula>
    </cfRule>
    <cfRule type="expression" dxfId="53" priority="8" stopIfTrue="1">
      <formula>IF(AND(OR($D$27="Yes",$D$27=""),D75=""),1,0)</formula>
    </cfRule>
  </conditionalFormatting>
  <conditionalFormatting sqref="D9:G9">
    <cfRule type="expression" dxfId="52" priority="139" stopIfTrue="1">
      <formula>IF($D$9="",TRUE)</formula>
    </cfRule>
  </conditionalFormatting>
  <conditionalFormatting sqref="D8:J8">
    <cfRule type="expression" dxfId="51" priority="138" stopIfTrue="1">
      <formula>IF($D$8="",TRUE)</formula>
    </cfRule>
  </conditionalFormatting>
  <conditionalFormatting sqref="D10:J10">
    <cfRule type="expression" dxfId="50" priority="43" stopIfTrue="1">
      <formula>IF($D$9=$Q$9,TRUE)</formula>
    </cfRule>
    <cfRule type="expression" dxfId="49" priority="153" stopIfTrue="1">
      <formula>IF(AND($D$10="",$D$9=$R$9),TRUE)</formula>
    </cfRule>
  </conditionalFormatting>
  <conditionalFormatting sqref="D14:J14">
    <cfRule type="expression" dxfId="48" priority="140" stopIfTrue="1">
      <formula>IF($D$14="",TRUE)</formula>
    </cfRule>
  </conditionalFormatting>
  <conditionalFormatting sqref="D17:J17">
    <cfRule type="expression" dxfId="47" priority="143" stopIfTrue="1">
      <formula>IF($D$17="",TRUE)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9" t="s">
        <v>42</v>
      </c>
      <c r="K2" s="400"/>
      <c r="L2" s="400"/>
      <c r="M2" s="400"/>
      <c r="N2" s="400"/>
      <c r="O2" s="400"/>
      <c r="P2" s="163"/>
      <c r="Q2" s="164"/>
      <c r="R2" s="165"/>
      <c r="S2" s="165"/>
      <c r="T2" s="165"/>
      <c r="AH2" s="131" t="s">
        <v>25</v>
      </c>
    </row>
    <row r="3" spans="1:34" s="17" customFormat="1" ht="249.6" customHeight="1">
      <c r="A3" s="204"/>
      <c r="B3" s="401"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1"/>
      <c r="D3" s="401"/>
      <c r="E3" s="401"/>
      <c r="F3" s="166"/>
      <c r="G3" s="402" t="str">
        <f ca="1">OFFSET(L!$C$1,MATCH("General"&amp;"Cpy",L!$A:$A,0)-1,SL,,)</f>
        <v>© 2024 Responsible Minerals Initiative. All rights reserved.</v>
      </c>
      <c r="H3" s="402"/>
      <c r="I3" s="403"/>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2" sqref="A2"/>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4" t="str">
        <f ca="1">OFFSET(L!$C$1,MATCH("Checker"&amp;ADDRESS(ROW(),COLUMN(),4),L!$A:$A,0)-1,SL,,)</f>
        <v>To ensure all required fields have been populated before submitting to your customers review form for any line items highlighted in red</v>
      </c>
      <c r="B1" s="404"/>
      <c r="C1" s="404"/>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f ca="1">IF(H65=0,"0",H65)</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Neutrik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Declaration!D14</f>
        <v>NEUTRIK AG, Im alten Riet 143, 9494 Schaan, Liechtenstein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e">
        <f>Declaration!#REF!</f>
        <v>#REF!</v>
      </c>
      <c r="C8" s="137" t="str">
        <f t="shared" ca="1" si="0"/>
        <v>Provide a valid email for contact in Declaration tab cell D16</v>
      </c>
      <c r="D8" s="86" t="str">
        <f>IF(H8=1,"Click here to enter Email-Contact","")</f>
        <v>Click here to enter Email-Contact</v>
      </c>
      <c r="E8" s="17" t="s">
        <v>15</v>
      </c>
      <c r="F8" s="84">
        <v>1</v>
      </c>
      <c r="G8" s="63">
        <f>IF(ISNUMBER(SEARCH("@",B8)),0,1)</f>
        <v>1</v>
      </c>
      <c r="H8" s="64">
        <f t="shared" si="2"/>
        <v>1</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Declaration!D15</f>
        <v>Gabriele Honstein</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Declaration!D17</f>
        <v>+423 236 42 24</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marcel.mouttet@neutrikgroup.com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+423 236 42 04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45446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1</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6" t="str">
        <f ca="1">OFFSET(L!$C$1,MATCH("Product List"&amp;ADDRESS(ROW(),COLUMN(),4),L!$A:$A,0)-1,SL,,)</f>
        <v>Completion required only if reporting level "Product (or List of Products)" selected on the 'Declaration' worksheet.</v>
      </c>
      <c r="B1" s="407"/>
      <c r="C1" s="407"/>
      <c r="D1" s="407"/>
      <c r="E1" s="108"/>
    </row>
    <row r="2" spans="1:35">
      <c r="A2" s="20"/>
      <c r="B2" s="110"/>
      <c r="C2" s="110"/>
      <c r="D2"/>
      <c r="E2" s="21"/>
    </row>
    <row r="3" spans="1:35">
      <c r="A3" s="20"/>
      <c r="B3" s="110"/>
      <c r="C3" s="110"/>
      <c r="D3" s="110"/>
      <c r="E3" s="21"/>
    </row>
    <row r="4" spans="1:35" ht="15.75" customHeight="1">
      <c r="A4" s="20"/>
      <c r="B4" s="405" t="s">
        <v>50</v>
      </c>
      <c r="C4" s="405"/>
      <c r="D4" s="405"/>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8" t="str">
        <f ca="1">OFFSET(L!$C$1,MATCH("General"&amp;"Cpy",L!$A:$A,0)-1,SL,,)</f>
        <v>© 2024 Responsible Minerals Initiative. All rights reserved.</v>
      </c>
      <c r="C1001" s="408"/>
      <c r="D1001" s="408"/>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9"/>
      <c r="C1" s="409"/>
      <c r="D1" s="409"/>
      <c r="E1" s="409"/>
      <c r="F1" s="409"/>
      <c r="G1" s="409"/>
    </row>
    <row r="2" spans="1:13">
      <c r="A2" s="410"/>
      <c r="B2" s="410"/>
      <c r="C2" s="410"/>
      <c r="D2" s="410"/>
      <c r="E2" s="410"/>
      <c r="F2" s="410"/>
      <c r="G2" s="410"/>
      <c r="H2" s="410"/>
      <c r="I2" s="410"/>
    </row>
    <row r="3" spans="1:13">
      <c r="A3" s="410"/>
      <c r="B3" s="410"/>
      <c r="C3" s="410"/>
      <c r="D3" s="410"/>
      <c r="E3" s="410"/>
      <c r="F3" s="410"/>
      <c r="G3" s="410"/>
      <c r="H3" s="410"/>
      <c r="I3" s="410"/>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F986BFF-966F-4A65-B82B-08CA89A61235}"/>
    </customSheetView>
    <customSheetView guid="{4BDF1A28-30D5-449D-B20E-D6C97EF9FAE1}" showAutoFilter="1">
      <selection activeCell="C174" sqref="C174"/>
      <pageMargins left="0" right="0" top="0" bottom="0" header="0" footer="0"/>
      <pageSetup paperSize="9" orientation="portrait"/>
      <autoFilter ref="B1:N1" xr:uid="{1A43A213-8CEC-4512-ACA1-2946831F61DA}"/>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Gabriele Honstein, PhD</cp:lastModifiedBy>
  <cp:revision/>
  <dcterms:created xsi:type="dcterms:W3CDTF">2010-06-21T21:00:23Z</dcterms:created>
  <dcterms:modified xsi:type="dcterms:W3CDTF">2024-06-03T09:11:03Z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