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K:\EEM-Team\1-Material Declaration\2-INQ Requests\2025\01 - January\INQ-202501154\INQ-202501154 answer\"/>
    </mc:Choice>
  </mc:AlternateContent>
  <xr:revisionPtr revIDLastSave="0" documentId="13_ncr:1_{61640A70-378D-449F-9457-86F9611E1F01}"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57480" yWindow="-120" windowWidth="29040" windowHeight="15720" tabRatio="789" firstSheet="1"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5" l="1"/>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V178" i="5"/>
  <c r="E178" i="5"/>
  <c r="X178" i="5" s="1"/>
  <c r="V179" i="5"/>
  <c r="E179" i="5"/>
  <c r="X179" i="5" s="1"/>
  <c r="V180" i="5"/>
  <c r="E180" i="5"/>
  <c r="X180" i="5" s="1"/>
  <c r="V181" i="5"/>
  <c r="E181" i="5"/>
  <c r="X181" i="5" s="1"/>
  <c r="V182" i="5"/>
  <c r="E182" i="5"/>
  <c r="X182" i="5" s="1"/>
  <c r="V183" i="5"/>
  <c r="E183" i="5"/>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V2500" i="5"/>
  <c r="E2500" i="5"/>
  <c r="X2500" i="5" s="1"/>
  <c r="B15" i="6"/>
  <c r="G15" i="6" s="1"/>
  <c r="H15" i="6" s="1"/>
  <c r="B20" i="6"/>
  <c r="G20" i="6"/>
  <c r="B23" i="6"/>
  <c r="G23" i="6"/>
  <c r="G16" i="6"/>
  <c r="H16" i="6"/>
  <c r="F21" i="6"/>
  <c r="H21" i="6" s="1"/>
  <c r="D21" i="6" s="1"/>
  <c r="G21" i="6"/>
  <c r="F44" i="6"/>
  <c r="H44" i="6" s="1"/>
  <c r="D44" i="6" s="1"/>
  <c r="B8" i="6"/>
  <c r="G8" i="6"/>
  <c r="H8" i="6"/>
  <c r="C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C12" i="6" s="1"/>
  <c r="J12" i="6"/>
  <c r="I13" i="6"/>
  <c r="J13" i="6"/>
  <c r="I15" i="6"/>
  <c r="J15" i="6"/>
  <c r="I16" i="6"/>
  <c r="C16" i="6" s="1"/>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21" i="5"/>
  <c r="X117" i="5"/>
  <c r="X165" i="5"/>
  <c r="X177" i="5"/>
  <c r="X183" i="5"/>
  <c r="X213" i="5"/>
  <c r="X315" i="5"/>
  <c r="X321" i="5"/>
  <c r="X327" i="5"/>
  <c r="X345" i="5"/>
  <c r="X357" i="5"/>
  <c r="X471" i="5"/>
  <c r="X531" i="5"/>
  <c r="X543" i="5"/>
  <c r="X555" i="5"/>
  <c r="X561" i="5"/>
  <c r="X567" i="5"/>
  <c r="X681" i="5"/>
  <c r="X687" i="5"/>
  <c r="X705" i="5"/>
  <c r="X729" i="5"/>
  <c r="X849" i="5"/>
  <c r="X867" i="5"/>
  <c r="X897" i="5"/>
  <c r="X903" i="5"/>
  <c r="X921" i="5"/>
  <c r="X927" i="5"/>
  <c r="X939" i="5"/>
  <c r="X1047" i="5"/>
  <c r="X1059" i="5"/>
  <c r="X1083" i="5"/>
  <c r="X1125" i="5"/>
  <c r="X1191" i="5"/>
  <c r="X1209" i="5"/>
  <c r="X1263" i="5"/>
  <c r="X1269" i="5"/>
  <c r="X1275" i="5"/>
  <c r="X1287" i="5"/>
  <c r="X1407" i="5"/>
  <c r="X1437" i="5"/>
  <c r="X1449" i="5"/>
  <c r="X1455" i="5"/>
  <c r="X1503" i="5"/>
  <c r="X1563" i="5"/>
  <c r="X1569" i="5"/>
  <c r="X1611" i="5"/>
  <c r="X1647" i="5"/>
  <c r="X1665" i="5"/>
  <c r="X1773" i="5"/>
  <c r="X1779" i="5"/>
  <c r="X1785" i="5"/>
  <c r="X1791" i="5"/>
  <c r="X1821" i="5"/>
  <c r="X1863" i="5"/>
  <c r="X1929" i="5"/>
  <c r="X1989" i="5"/>
  <c r="X2007" i="5"/>
  <c r="X2037" i="5"/>
  <c r="X2139" i="5"/>
  <c r="X2145" i="5"/>
  <c r="X2175" i="5"/>
  <c r="X2187" i="5"/>
  <c r="X2205" i="5"/>
  <c r="X2211" i="5"/>
  <c r="X2355" i="5"/>
  <c r="X2457" i="5"/>
  <c r="X2469" i="5"/>
  <c r="X2481" i="5"/>
  <c r="X2499" i="5"/>
  <c r="I64" i="6"/>
  <c r="E4" i="8"/>
  <c r="B6"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G53" i="6" s="1"/>
  <c r="B52" i="6"/>
  <c r="P27" i="4"/>
  <c r="G52" i="6"/>
  <c r="B57" i="6"/>
  <c r="G57" i="6"/>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s="1"/>
  <c r="B54" i="6"/>
  <c r="G54" i="6" s="1"/>
  <c r="B49" i="6"/>
  <c r="G49" i="6" s="1"/>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c r="H12" i="6"/>
  <c r="D12" i="6"/>
  <c r="B10" i="6"/>
  <c r="G10" i="6"/>
  <c r="H10" i="6" s="1"/>
  <c r="B9" i="6"/>
  <c r="G9" i="6"/>
  <c r="H9" i="6" s="1"/>
  <c r="D9" i="6" s="1"/>
  <c r="B7" i="6"/>
  <c r="G7" i="6" s="1"/>
  <c r="H7" i="6" s="1"/>
  <c r="D7" i="6" s="1"/>
  <c r="B4" i="6"/>
  <c r="G4" i="6" s="1"/>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S69" i="5"/>
  <c r="S61" i="5"/>
  <c r="S45" i="5"/>
  <c r="S37" i="5"/>
  <c r="S2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44" i="4" s="1"/>
  <c r="A28" i="6" s="1"/>
  <c r="B3" i="6"/>
  <c r="A4" i="8"/>
  <c r="B22" i="3"/>
  <c r="B4" i="8"/>
  <c r="B34" i="4"/>
  <c r="B40" i="4"/>
  <c r="B64" i="4" s="1"/>
  <c r="A45" i="6" s="1"/>
  <c r="C3" i="6"/>
  <c r="I4" i="8"/>
  <c r="C46" i="6"/>
  <c r="C5" i="7"/>
  <c r="A1" i="6"/>
  <c r="A85" i="4"/>
  <c r="B33" i="4"/>
  <c r="A21" i="6" s="1"/>
  <c r="B81" i="4"/>
  <c r="A57" i="6" s="1"/>
  <c r="H4" i="5"/>
  <c r="O4" i="5"/>
  <c r="B2" i="5"/>
  <c r="B41" i="4"/>
  <c r="A2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31"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s="1"/>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13" i="6" l="1"/>
  <c r="C9" i="6"/>
  <c r="C7" i="6"/>
  <c r="D8" i="6"/>
  <c r="C4" i="6"/>
  <c r="C12" i="5"/>
  <c r="C6" i="5"/>
  <c r="B5" i="5"/>
  <c r="B17" i="5"/>
  <c r="B11" i="5"/>
  <c r="C17" i="5"/>
  <c r="C11" i="5"/>
  <c r="B16" i="5"/>
  <c r="B10" i="5"/>
  <c r="C16" i="5"/>
  <c r="C10" i="5"/>
  <c r="B15" i="5"/>
  <c r="B9" i="5"/>
  <c r="C15" i="5"/>
  <c r="C9" i="5"/>
  <c r="B14" i="5"/>
  <c r="B8" i="5"/>
  <c r="C14" i="5"/>
  <c r="C8" i="5"/>
  <c r="B13" i="5"/>
  <c r="B7" i="5"/>
  <c r="C13" i="5"/>
  <c r="C7" i="5"/>
  <c r="C5" i="5"/>
  <c r="B12" i="5"/>
  <c r="C44" i="6"/>
  <c r="C21" i="6"/>
  <c r="F39" i="6"/>
  <c r="H39" i="6" s="1"/>
  <c r="F34" i="6"/>
  <c r="H34" i="6" s="1"/>
  <c r="H24" i="6"/>
  <c r="B55" i="4"/>
  <c r="A37" i="6" s="1"/>
  <c r="B37" i="4"/>
  <c r="A22" i="6" s="1"/>
  <c r="B49" i="4"/>
  <c r="A32" i="6" s="1"/>
  <c r="B43" i="4"/>
  <c r="A27" i="6" s="1"/>
  <c r="B61" i="4"/>
  <c r="A42" i="6" s="1"/>
  <c r="C15" i="6"/>
  <c r="K60" i="6"/>
  <c r="D15" i="6"/>
  <c r="F23" i="6"/>
  <c r="F20" i="6"/>
  <c r="H20" i="6" s="1"/>
  <c r="D20" i="6" s="1"/>
  <c r="D11" i="6"/>
  <c r="C11" i="6"/>
  <c r="B65" i="4"/>
  <c r="A46" i="6" s="1"/>
  <c r="C10" i="6"/>
  <c r="D10" i="6"/>
  <c r="B46" i="4"/>
  <c r="A30" i="6" s="1"/>
  <c r="C2" i="6"/>
  <c r="H59" i="6"/>
  <c r="F6" i="6"/>
  <c r="H6" i="6" s="1"/>
  <c r="B57" i="4"/>
  <c r="A39" i="6" s="1"/>
  <c r="G37" i="4"/>
  <c r="B63" i="4"/>
  <c r="A44" i="6" s="1"/>
  <c r="C5" i="6"/>
  <c r="A24" i="6"/>
  <c r="A23" i="6"/>
  <c r="B75" i="4"/>
  <c r="A53" i="6" s="1"/>
  <c r="D43" i="4"/>
  <c r="B56" i="4"/>
  <c r="A38" i="6" s="1"/>
  <c r="D68" i="4"/>
  <c r="D31" i="4"/>
  <c r="G43" i="4"/>
  <c r="B58" i="4"/>
  <c r="A40" i="6" s="1"/>
  <c r="B53" i="4"/>
  <c r="A36" i="6" s="1"/>
  <c r="D49" i="4"/>
  <c r="A25" i="6"/>
  <c r="B74" i="4"/>
  <c r="A52" i="6" s="1"/>
  <c r="G55" i="4"/>
  <c r="B50" i="4"/>
  <c r="A33" i="6" s="1"/>
  <c r="B62" i="4"/>
  <c r="A43" i="6" s="1"/>
  <c r="B47" i="4"/>
  <c r="A31" i="6" s="1"/>
  <c r="G68" i="4"/>
  <c r="D61" i="4"/>
  <c r="D37" i="4"/>
  <c r="B59" i="4"/>
  <c r="A41" i="6" s="1"/>
  <c r="G49" i="4"/>
  <c r="G61" i="4"/>
  <c r="B52" i="4"/>
  <c r="A35" i="6" s="1"/>
  <c r="F64" i="6" l="1"/>
  <c r="C64" i="6" s="1"/>
  <c r="V8" i="5"/>
  <c r="AB16" i="5"/>
  <c r="V14" i="5"/>
  <c r="V11" i="5"/>
  <c r="AB8" i="5"/>
  <c r="V17" i="5"/>
  <c r="G17" i="5" s="1"/>
  <c r="AB14" i="5"/>
  <c r="AB11" i="5"/>
  <c r="V9" i="5"/>
  <c r="G9" i="5" s="1"/>
  <c r="AB17" i="5"/>
  <c r="V15" i="5"/>
  <c r="AB5" i="5"/>
  <c r="AB12" i="5"/>
  <c r="V6" i="5"/>
  <c r="G6" i="5" s="1"/>
  <c r="V5" i="5"/>
  <c r="AB9" i="5"/>
  <c r="V12" i="5"/>
  <c r="V7" i="5"/>
  <c r="AB15" i="5"/>
  <c r="V13" i="5"/>
  <c r="V10" i="5"/>
  <c r="G10" i="5" s="1"/>
  <c r="AB6" i="5"/>
  <c r="AB7" i="5"/>
  <c r="G61" i="6" s="1"/>
  <c r="H61" i="6" s="1"/>
  <c r="V16" i="5"/>
  <c r="G16" i="5" s="1"/>
  <c r="AB13" i="5"/>
  <c r="AB10" i="5"/>
  <c r="C24" i="6"/>
  <c r="D24" i="6"/>
  <c r="C34" i="6"/>
  <c r="D34" i="6"/>
  <c r="C39" i="6"/>
  <c r="D39" i="6"/>
  <c r="C20" i="6"/>
  <c r="F38" i="6"/>
  <c r="H38" i="6" s="1"/>
  <c r="F43" i="6"/>
  <c r="H43" i="6" s="1"/>
  <c r="F48" i="6"/>
  <c r="F52" i="6" s="1"/>
  <c r="H52" i="6" s="1"/>
  <c r="H23" i="6"/>
  <c r="F28" i="6"/>
  <c r="H28" i="6" s="1"/>
  <c r="F60" i="6"/>
  <c r="F33" i="6"/>
  <c r="H33" i="6" s="1"/>
  <c r="C6" i="6"/>
  <c r="D6" i="6"/>
  <c r="C59" i="6"/>
  <c r="D59" i="6"/>
  <c r="G60" i="6" l="1"/>
  <c r="H60" i="6" s="1"/>
  <c r="H12" i="5"/>
  <c r="R12" i="5"/>
  <c r="F12" i="5"/>
  <c r="I12" i="5"/>
  <c r="J12" i="5"/>
  <c r="E12" i="5"/>
  <c r="G12" i="5"/>
  <c r="R13" i="5"/>
  <c r="F13" i="5"/>
  <c r="J13" i="5"/>
  <c r="I13" i="5"/>
  <c r="E13" i="5"/>
  <c r="H13" i="5"/>
  <c r="F10" i="5"/>
  <c r="E10" i="5"/>
  <c r="H10" i="5"/>
  <c r="J10" i="5"/>
  <c r="R10" i="5"/>
  <c r="I10" i="5"/>
  <c r="E9" i="5"/>
  <c r="F9" i="5"/>
  <c r="J9" i="5"/>
  <c r="H9" i="5"/>
  <c r="R9" i="5"/>
  <c r="I9" i="5"/>
  <c r="R11" i="5"/>
  <c r="E11" i="5"/>
  <c r="F11" i="5"/>
  <c r="H11" i="5"/>
  <c r="J11" i="5"/>
  <c r="I11" i="5"/>
  <c r="G11" i="5"/>
  <c r="G13" i="5"/>
  <c r="E14" i="5"/>
  <c r="J14" i="5"/>
  <c r="F14" i="5"/>
  <c r="I14" i="5"/>
  <c r="R14" i="5"/>
  <c r="H14" i="5"/>
  <c r="R5" i="5"/>
  <c r="J5" i="5"/>
  <c r="F5" i="5"/>
  <c r="E5" i="5"/>
  <c r="I5" i="5"/>
  <c r="H5" i="5"/>
  <c r="G14" i="5"/>
  <c r="F16" i="5"/>
  <c r="R16" i="5"/>
  <c r="H16" i="5"/>
  <c r="E16" i="5"/>
  <c r="I16" i="5"/>
  <c r="J16" i="5"/>
  <c r="G5" i="5"/>
  <c r="E15" i="5"/>
  <c r="H15" i="5"/>
  <c r="I15" i="5"/>
  <c r="F15" i="5"/>
  <c r="J15" i="5"/>
  <c r="R15" i="5"/>
  <c r="F6" i="5"/>
  <c r="H6" i="5"/>
  <c r="J6" i="5"/>
  <c r="I6" i="5"/>
  <c r="E6" i="5"/>
  <c r="R6" i="5"/>
  <c r="G15" i="5"/>
  <c r="D61" i="6"/>
  <c r="C61" i="6"/>
  <c r="E8" i="5"/>
  <c r="J8" i="5"/>
  <c r="H8" i="5"/>
  <c r="I8" i="5"/>
  <c r="R8" i="5"/>
  <c r="F8" i="5"/>
  <c r="J7" i="5"/>
  <c r="H7" i="5"/>
  <c r="F7" i="5"/>
  <c r="I7" i="5"/>
  <c r="R7" i="5"/>
  <c r="E7" i="5"/>
  <c r="G7" i="5"/>
  <c r="R17" i="5"/>
  <c r="F17" i="5"/>
  <c r="H17" i="5"/>
  <c r="E17" i="5"/>
  <c r="J17" i="5"/>
  <c r="I17" i="5"/>
  <c r="G8" i="5"/>
  <c r="D52" i="6"/>
  <c r="C52" i="6"/>
  <c r="C38" i="6"/>
  <c r="D38" i="6"/>
  <c r="B2" i="6"/>
  <c r="D43" i="6"/>
  <c r="C43" i="6"/>
  <c r="C33" i="6"/>
  <c r="D33" i="6"/>
  <c r="D23" i="6"/>
  <c r="C23" i="6"/>
  <c r="F53" i="6"/>
  <c r="H53" i="6" s="1"/>
  <c r="F54" i="6"/>
  <c r="H54" i="6" s="1"/>
  <c r="F55" i="6"/>
  <c r="H55" i="6" s="1"/>
  <c r="H48" i="6"/>
  <c r="F49" i="6"/>
  <c r="F57" i="6"/>
  <c r="H57" i="6" s="1"/>
  <c r="F58" i="6"/>
  <c r="H58" i="6" s="1"/>
  <c r="D28" i="6"/>
  <c r="C28" i="6"/>
  <c r="X8" i="5" l="1"/>
  <c r="X7" i="5"/>
  <c r="X9" i="5"/>
  <c r="X14" i="5"/>
  <c r="X5" i="5"/>
  <c r="G64" i="6" a="1"/>
  <c r="G64" i="6" s="1"/>
  <c r="H64" i="6" s="1"/>
  <c r="X13" i="5"/>
  <c r="X15" i="5"/>
  <c r="X12" i="5"/>
  <c r="X6" i="5"/>
  <c r="X11" i="5"/>
  <c r="X10" i="5"/>
  <c r="X16" i="5"/>
  <c r="X17" i="5"/>
  <c r="C58" i="6"/>
  <c r="D58" i="6"/>
  <c r="D57" i="6"/>
  <c r="C57" i="6"/>
  <c r="H49" i="6"/>
  <c r="F50" i="6"/>
  <c r="H50" i="6" s="1"/>
  <c r="D60" i="6"/>
  <c r="C60" i="6"/>
  <c r="D48" i="6"/>
  <c r="C48" i="6"/>
  <c r="C54" i="6"/>
  <c r="D54" i="6"/>
  <c r="D55" i="6"/>
  <c r="C55" i="6"/>
  <c r="D53" i="6"/>
  <c r="C53" i="6"/>
  <c r="S6" i="5"/>
  <c r="S15" i="5"/>
  <c r="S7" i="5"/>
  <c r="S14" i="5"/>
  <c r="S11" i="5"/>
  <c r="S13" i="5"/>
  <c r="S10" i="5"/>
  <c r="S5" i="5"/>
  <c r="S12" i="5"/>
  <c r="S8" i="5"/>
  <c r="S17" i="5"/>
  <c r="S9" i="5"/>
  <c r="S16" i="5"/>
  <c r="D50" i="6" l="1"/>
  <c r="C50" i="6"/>
  <c r="D49" i="6"/>
  <c r="C49" i="6"/>
  <c r="H65" i="6"/>
  <c r="D2" i="6" s="1"/>
  <c r="T11" i="5"/>
  <c r="T5" i="5"/>
  <c r="T9" i="5"/>
  <c r="T15" i="5"/>
  <c r="T16" i="5"/>
  <c r="T7" i="5"/>
  <c r="T17" i="5"/>
  <c r="T12" i="5"/>
  <c r="T10" i="5"/>
  <c r="T6" i="5"/>
  <c r="T13" i="5"/>
  <c r="T8" i="5"/>
  <c r="T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<sst xmlns="http://schemas.openxmlformats.org/spreadsheetml/2006/main" count="23077" uniqueCount="19216">
  <si>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</si>
  <si>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</si>
  <si>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</si>
  <si>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</si>
  <si>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</si>
  <si>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</si>
  <si>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</si>
  <si>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</si>
  <si>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</si>
  <si>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</si>
  <si>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</si>
  <si>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</si>
  <si>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</si>
  <si>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</si>
  <si>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</si>
  <si>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</si>
  <si>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</si>
  <si>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</si>
  <si>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</si>
  <si>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</si>
  <si>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</si>
  <si>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</si>
  <si>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</si>
  <si>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</si>
  <si>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</si>
  <si>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</si>
  <si>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</si>
  <si>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</si>
  <si>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</si>
  <si>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</si>
  <si>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</si>
  <si>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</si>
  <si>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</si>
  <si>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</si>
  <si>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</si>
  <si>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</si>
  <si>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</si>
  <si>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</si>
  <si>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</si>
  <si>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</si>
  <si>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</si>
  <si>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</si>
  <si>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</si>
  <si>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</si>
  <si>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</si>
  <si>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</si>
  <si>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</si>
  <si>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</si>
  <si>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</si>
  <si>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</si>
  <si>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</si>
  <si>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</si>
  <si>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</si>
  <si>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</si>
  <si>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</si>
  <si>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</si>
  <si>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</si>
  <si>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</si>
  <si>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</si>
  <si>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</si>
  <si>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</si>
  <si>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</si>
  <si>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</si>
  <si>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</si>
  <si>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</si>
  <si>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</si>
  <si>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</si>
  <si>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</si>
  <si>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</si>
  <si>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</si>
  <si>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</si>
  <si>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</si>
  <si>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</si>
  <si>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</si>
  <si>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</si>
  <si>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</si>
  <si>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</si>
  <si>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</si>
  <si>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</si>
  <si>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</si>
  <si>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</si>
  <si>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</si>
  <si>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</si>
  <si>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</si>
  <si>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</si>
  <si>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</si>
  <si>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</si>
  <si>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</si>
  <si>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</si>
  <si>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</si>
  <si>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</si>
  <si>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</si>
  <si>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</si>
  <si>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</si>
  <si>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</si>
  <si>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</si>
  <si>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</si>
  <si>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</si>
  <si>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</si>
  <si>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</si>
  <si>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</si>
  <si>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</si>
  <si>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</si>
  <si>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</si>
  <si>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</si>
  <si>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</si>
  <si>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</si>
  <si>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</si>
  <si>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</si>
  <si>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</si>
  <si>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</si>
  <si>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</si>
  <si>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</si>
  <si>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</si>
  <si>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</si>
  <si>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</si>
  <si>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</si>
  <si>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</si>
  <si>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</si>
  <si>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</si>
  <si>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</si>
  <si>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</si>
  <si>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</si>
  <si>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</si>
  <si>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</si>
  <si>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</si>
  <si>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</si>
  <si>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</si>
  <si>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</si>
  <si>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</si>
  <si>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</si>
  <si>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</si>
  <si>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</si>
  <si>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</si>
  <si>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</si>
  <si>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</si>
  <si>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</si>
  <si>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</si>
  <si>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</si>
  <si>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</si>
  <si>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</si>
  <si>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</si>
  <si>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</si>
  <si>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</si>
  <si>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</si>
  <si>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</si>
  <si>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</si>
  <si>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</si>
  <si>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</si>
  <si>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</si>
  <si>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</si>
  <si>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</si>
  <si>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</si>
  <si>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</si>
  <si>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</si>
  <si>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</si>
  <si>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</si>
  <si>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</si>
  <si>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</si>
  <si>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</si>
  <si>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</si>
  <si>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</si>
  <si>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</si>
  <si>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</si>
  <si>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</si>
  <si>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</si>
  <si>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</si>
  <si>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</si>
  <si>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</si>
  <si>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</si>
  <si>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</si>
  <si>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</si>
  <si>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</si>
  <si>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</si>
  <si>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</si>
  <si>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</si>
  <si>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</si>
  <si>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</si>
  <si>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</si>
  <si>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</si>
  <si>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</si>
  <si>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</si>
  <si>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</si>
  <si>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</si>
  <si>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</si>
  <si>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</si>
  <si>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</si>
  <si>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</si>
  <si>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</si>
  <si>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</si>
  <si>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</si>
  <si>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</si>
  <si>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</si>
  <si>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</si>
  <si>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</si>
  <si>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</si>
  <si>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</si>
  <si>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</si>
  <si>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</si>
  <si>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</si>
  <si>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</si>
  <si>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</si>
  <si>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</si>
  <si>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</si>
  <si>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</si>
  <si>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</si>
  <si>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</si>
  <si>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</si>
  <si>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</si>
  <si>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</si>
  <si>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</si>
  <si>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</si>
  <si>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</si>
  <si>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</si>
  <si>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</si>
  <si>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</si>
  <si>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</si>
  <si>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</si>
  <si>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</si>
  <si>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</si>
  <si>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</si>
  <si>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</si>
  <si>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</si>
  <si>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</si>
  <si>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</si>
  <si>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</si>
  <si>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</si>
  <si>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</si>
  <si>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</si>
  <si>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</si>
  <si>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</si>
  <si>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</si>
  <si>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</si>
  <si>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</si>
  <si>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</si>
  <si>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</si>
  <si>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</si>
  <si>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</si>
  <si>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</si>
  <si>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</si>
  <si>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</si>
  <si>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</si>
  <si>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</si>
  <si>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</si>
  <si>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</si>
  <si>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</si>
  <si>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</si>
  <si>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</si>
  <si>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</si>
  <si>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</si>
  <si>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</si>
  <si>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</si>
  <si>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</si>
  <si>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</si>
  <si>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</si>
  <si>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</si>
  <si>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</si>
  <si>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</si>
  <si>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</si>
  <si>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</si>
  <si>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</si>
  <si>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</si>
  <si>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</si>
  <si>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</si>
  <si>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</si>
  <si>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</si>
  <si>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</si>
  <si>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</si>
  <si>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</si>
  <si>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</si>
  <si>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</si>
  <si>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</si>
  <si>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</si>
  <si>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</si>
  <si>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</si>
  <si>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</si>
  <si>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</si>
  <si>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</si>
  <si>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</si>
  <si>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</si>
  <si>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</si>
  <si>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</si>
  <si>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</si>
  <si>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</si>
  <si>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</si>
  <si>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</si>
  <si>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</si>
  <si>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</si>
  <si>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</si>
  <si>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</si>
  <si>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</si>
  <si>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</si>
  <si>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</si>
  <si>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</si>
  <si>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</si>
  <si>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</si>
  <si>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</si>
  <si>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</si>
  <si>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</si>
  <si>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</si>
  <si>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</si>
  <si>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</si>
  <si>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</si>
  <si>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</si>
  <si>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</si>
  <si>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</si>
  <si>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</si>
  <si>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</si>
  <si>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</si>
  <si>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</si>
  <si>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</si>
  <si>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</si>
  <si>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</si>
  <si>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</si>
  <si>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</si>
  <si>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</si>
  <si>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</si>
  <si>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</si>
  <si>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</si>
  <si>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</si>
  <si>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</si>
  <si>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</si>
  <si>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</si>
  <si>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</si>
  <si>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</si>
  <si>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</si>
  <si>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</si>
  <si>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</si>
  <si>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</si>
  <si>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</si>
  <si>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</si>
  <si>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</si>
  <si>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</si>
  <si>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</si>
  <si>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</si>
  <si>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</si>
  <si>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</si>
  <si>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</si>
  <si>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</si>
  <si>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</si>
  <si>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</si>
  <si>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</si>
  <si>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</si>
  <si>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</si>
  <si>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</si>
  <si>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</si>
  <si>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</si>
  <si>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</si>
  <si>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</si>
  <si>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</si>
  <si>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</si>
  <si>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</si>
  <si>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</si>
  <si>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</si>
  <si>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</si>
  <si>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</si>
  <si>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</si>
  <si>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</si>
  <si>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</si>
  <si>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</si>
  <si>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</si>
  <si>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</si>
  <si>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</si>
  <si>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</si>
  <si>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</si>
  <si>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</si>
  <si>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</si>
  <si>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</si>
  <si>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</si>
  <si>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</si>
  <si>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</si>
  <si>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</si>
  <si>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</si>
  <si>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</si>
  <si>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</si>
  <si>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</si>
  <si>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</si>
  <si>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</si>
  <si>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</si>
  <si>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</si>
  <si>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</si>
  <si>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</si>
  <si>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</si>
  <si>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</si>
  <si>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</si>
  <si>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</si>
  <si>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</si>
  <si>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</si>
  <si>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</si>
  <si>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</si>
  <si>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</si>
  <si>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</si>
  <si>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</si>
  <si>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</si>
  <si>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</si>
  <si>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</si>
  <si>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</si>
  <si>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</si>
  <si>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</si>
  <si>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</si>
  <si>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</si>
  <si>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</si>
  <si>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</si>
  <si>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</si>
  <si>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</si>
  <si>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</si>
  <si>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</si>
  <si>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</si>
  <si>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</si>
  <si>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</si>
  <si>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</si>
  <si>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</si>
  <si>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</si>
  <si>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</si>
  <si>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</si>
  <si>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</si>
  <si>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</si>
  <si>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</si>
  <si>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</si>
  <si>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</si>
  <si>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</si>
  <si>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</si>
  <si>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</si>
  <si>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</si>
  <si>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</si>
  <si>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</si>
  <si>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</si>
  <si>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</si>
  <si>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</si>
  <si>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</si>
  <si>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</si>
  <si>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</si>
  <si>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</si>
  <si>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</si>
  <si>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</si>
  <si>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</si>
  <si>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</si>
  <si>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</si>
  <si>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</si>
  <si>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</si>
  <si>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</si>
  <si>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</si>
  <si>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</si>
  <si>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</si>
  <si>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</si>
  <si>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</si>
  <si>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</si>
  <si>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</si>
  <si>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</si>
  <si>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</si>
  <si>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</si>
  <si>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</si>
  <si>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</si>
  <si>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</si>
  <si>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</si>
  <si>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</si>
  <si>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</si>
  <si>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</si>
  <si>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</si>
  <si>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</si>
  <si>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</si>
  <si>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</si>
  <si>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</si>
  <si>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</si>
  <si>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</si>
  <si>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</si>
  <si>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</si>
  <si>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</si>
  <si>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</si>
  <si>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</si>
  <si>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</si>
  <si>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</si>
  <si>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</si>
  <si>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</si>
  <si>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</si>
  <si>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</si>
  <si>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</si>
  <si>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</si>
  <si>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</si>
  <si>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</si>
  <si>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</si>
  <si>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</si>
  <si>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</si>
  <si>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</si>
  <si>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</si>
  <si>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</si>
  <si>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</si>
  <si>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</si>
  <si>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</si>
  <si>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</si>
  <si>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</si>
  <si>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</si>
  <si>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</si>
  <si>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</si>
  <si>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</si>
  <si>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</si>
  <si>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</si>
  <si>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</si>
  <si>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</si>
  <si>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</si>
  <si>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</si>
  <si>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</si>
  <si>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</si>
  <si>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</si>
  <si>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</si>
  <si>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</si>
  <si>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</si>
  <si>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</si>
  <si>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</si>
  <si>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</si>
  <si>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</si>
  <si>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</si>
  <si>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</si>
  <si>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</si>
  <si>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</si>
  <si>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</si>
  <si>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</si>
  <si>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</si>
  <si>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</si>
  <si>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</si>
  <si>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</si>
  <si>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</si>
  <si>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</si>
  <si>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</si>
  <si>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</si>
  <si>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</si>
  <si>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</si>
  <si>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</si>
  <si>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</si>
  <si>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</si>
  <si>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</si>
  <si>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</si>
  <si>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</si>
  <si>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</si>
  <si>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</si>
  <si>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</si>
  <si>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</si>
  <si>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</si>
  <si>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</si>
  <si>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</si>
  <si>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</si>
  <si>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</si>
  <si>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</si>
  <si>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</si>
  <si>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</si>
  <si>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</si>
  <si>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</si>
  <si>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</si>
  <si>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</si>
  <si>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</si>
  <si>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</si>
  <si>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</si>
  <si>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</si>
  <si>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</si>
  <si>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</si>
  <si>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</si>
  <si>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</si>
  <si>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</si>
  <si>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</si>
  <si>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</si>
  <si>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</si>
  <si>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</si>
  <si>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</si>
  <si>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</si>
  <si>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</si>
  <si>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</si>
  <si>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</si>
  <si>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</si>
  <si>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</si>
  <si>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</si>
  <si>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</si>
  <si>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</si>
  <si>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</si>
  <si>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</si>
  <si>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</si>
  <si>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</si>
  <si>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</si>
  <si>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</si>
  <si>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</si>
  <si>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</si>
  <si>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</si>
  <si>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</si>
  <si>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</si>
  <si>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</si>
  <si>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</si>
  <si>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</si>
  <si>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</si>
  <si>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</si>
  <si>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</si>
  <si>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</si>
  <si>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</si>
  <si>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</si>
  <si>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</si>
  <si>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</si>
  <si>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</si>
  <si>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</si>
  <si>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</si>
  <si>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</si>
  <si>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</si>
  <si>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</si>
  <si>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</si>
  <si>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</si>
  <si>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</si>
  <si>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</si>
  <si>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</si>
  <si>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</si>
  <si>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</si>
  <si>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</si>
  <si>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</si>
  <si>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</si>
  <si>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</si>
  <si>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</si>
  <si>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</si>
  <si>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</si>
  <si>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</si>
  <si>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</si>
  <si>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</si>
  <si>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</si>
  <si>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</si>
  <si>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</si>
  <si>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</si>
  <si>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</si>
  <si>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</si>
  <si>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</si>
  <si>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</si>
  <si>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</si>
  <si>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</si>
  <si>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</si>
  <si>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</si>
  <si>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</si>
  <si>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</si>
  <si>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</si>
  <si>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</si>
  <si>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</si>
  <si>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</si>
  <si>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</si>
  <si>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</si>
  <si>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</si>
  <si>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</si>
  <si>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</si>
  <si>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</si>
  <si>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</si>
  <si>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</si>
  <si>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</si>
  <si>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</si>
  <si>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</si>
  <si>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</si>
  <si>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</si>
  <si>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</si>
  <si>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</si>
  <si>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</si>
  <si>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</si>
  <si>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</si>
  <si>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</si>
  <si>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</si>
  <si>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</si>
  <si>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</si>
  <si>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</si>
  <si>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</si>
  <si>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</si>
  <si>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</si>
  <si>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</si>
  <si>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</si>
  <si>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</si>
  <si>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</si>
  <si>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</si>
  <si>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</si>
  <si>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</si>
  <si>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</si>
  <si>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</si>
  <si>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</si>
  <si>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</si>
  <si>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</si>
  <si>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</si>
  <si>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</si>
  <si>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</si>
  <si>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</si>
  <si>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</si>
  <si>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</si>
  <si>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</si>
  <si>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</si>
  <si>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</si>
  <si>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</si>
  <si>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</si>
  <si>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</si>
  <si>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</si>
  <si>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</si>
  <si>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</si>
  <si>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</si>
  <si>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</si>
  <si>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</si>
  <si>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</si>
  <si>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</si>
  <si>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</si>
  <si>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</si>
  <si>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</si>
  <si>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</si>
  <si>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</si>
  <si>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</si>
  <si>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</si>
  <si>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</si>
  <si>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</si>
  <si>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</si>
  <si>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</si>
  <si>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</si>
  <si>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</si>
  <si>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</si>
  <si>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</si>
  <si>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</si>
  <si>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</si>
  <si>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</si>
  <si>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</si>
  <si>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</si>
  <si>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</si>
  <si>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</si>
  <si>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</si>
  <si>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</si>
  <si>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</si>
  <si>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</si>
  <si>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</si>
  <si>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</si>
  <si>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</si>
  <si>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</si>
  <si>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</si>
  <si>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</si>
  <si>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</si>
  <si>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</si>
  <si>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</si>
  <si>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</si>
  <si>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</si>
  <si>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</si>
  <si>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</si>
  <si>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</si>
  <si>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</si>
  <si>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</si>
  <si>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</si>
  <si>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</si>
  <si>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</si>
  <si>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</si>
  <si>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</si>
  <si>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</si>
  <si>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</si>
  <si>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</si>
  <si>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</si>
  <si>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</si>
  <si>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</si>
  <si>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</si>
  <si>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</si>
  <si>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</si>
  <si>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</si>
  <si>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</si>
  <si>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</si>
  <si>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</si>
  <si>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</si>
  <si>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</si>
  <si>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</si>
  <si>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</si>
  <si>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</si>
  <si>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</si>
  <si>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</si>
  <si>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</si>
  <si>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</si>
  <si>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</si>
  <si>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</si>
  <si>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</si>
  <si>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</si>
  <si>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</si>
  <si>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</si>
  <si>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</si>
  <si>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</si>
  <si>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</si>
  <si>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</si>
  <si>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</si>
  <si>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</si>
  <si>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</si>
  <si>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</si>
  <si>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</si>
  <si>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</si>
  <si>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</si>
  <si>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</si>
  <si>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</si>
  <si>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</si>
  <si>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</si>
  <si>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</si>
  <si>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</si>
  <si>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</si>
  <si>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</si>
  <si>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</si>
  <si>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</si>
  <si>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</si>
  <si>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</si>
  <si>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</si>
  <si>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</si>
  <si>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</si>
  <si>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</si>
  <si>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</si>
  <si>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</si>
  <si>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</si>
  <si>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</si>
  <si>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</si>
  <si>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</si>
  <si>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</si>
  <si>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</si>
  <si>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</si>
  <si>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</si>
  <si>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</si>
  <si>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</si>
  <si>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</si>
  <si>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</si>
  <si>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</si>
  <si>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</si>
  <si>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</si>
  <si>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</si>
  <si>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</si>
  <si>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</si>
  <si>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</si>
  <si>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</si>
  <si>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</si>
  <si>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</si>
  <si>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</si>
  <si>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</si>
  <si>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</si>
  <si>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</si>
  <si>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</si>
  <si>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</si>
  <si>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</si>
  <si>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</si>
  <si>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</si>
  <si>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</si>
  <si>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</si>
  <si>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</si>
  <si>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</si>
  <si>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</si>
  <si>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</si>
  <si>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</si>
  <si>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</si>
  <si>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</si>
  <si>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</si>
  <si>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</si>
  <si>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</si>
  <si>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</si>
  <si>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</si>
  <si>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</si>
  <si>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</si>
  <si>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</si>
  <si>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</si>
  <si>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</si>
  <si>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</si>
  <si>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</si>
  <si>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</si>
  <si>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</si>
  <si>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</si>
  <si>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</si>
  <si>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</si>
  <si>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</si>
  <si>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</si>
  <si>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</si>
  <si>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</si>
  <si>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</si>
  <si>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</si>
  <si>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</si>
  <si>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</si>
  <si>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</si>
  <si>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</si>
  <si>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</si>
  <si>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</si>
  <si>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</si>
  <si>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</si>
  <si>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</si>
  <si>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</si>
  <si>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</si>
  <si>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</si>
  <si>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</si>
  <si>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</si>
  <si>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</si>
  <si>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</si>
  <si>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</si>
  <si>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</si>
  <si>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</si>
  <si>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</si>
  <si>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</si>
  <si>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</si>
  <si>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</si>
  <si>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</si>
  <si>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</si>
  <si>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</si>
  <si>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</si>
  <si>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</si>
  <si>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</si>
  <si>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</si>
  <si>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</si>
  <si>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</si>
  <si>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</si>
  <si>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</si>
  <si>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</si>
  <si>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</si>
  <si>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</si>
  <si>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</si>
  <si>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</si>
  <si>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</si>
  <si>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</si>
  <si>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</si>
  <si>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</si>
  <si>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</si>
  <si>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</si>
  <si>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</si>
  <si>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</si>
  <si>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</si>
  <si>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</si>
  <si>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</si>
  <si>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</si>
  <si>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</si>
  <si>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</si>
  <si>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</si>
  <si>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</si>
  <si>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</si>
  <si>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</si>
  <si>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</si>
  <si>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</si>
  <si>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</si>
  <si>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</si>
  <si>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</si>
  <si>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</si>
  <si>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</si>
  <si>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</si>
  <si>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</si>
  <si>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</si>
  <si>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</si>
  <si>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</si>
  <si>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</si>
  <si>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</si>
  <si>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</si>
  <si>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</si>
  <si>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</si>
  <si>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</si>
  <si>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</si>
  <si>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</si>
  <si>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</si>
  <si>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</si>
  <si>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</si>
  <si>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</si>
  <si>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</si>
  <si>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</si>
  <si>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</si>
  <si>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</si>
  <si>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</si>
  <si>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</si>
  <si>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</si>
  <si>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</si>
  <si>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</si>
  <si>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</si>
  <si>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</si>
  <si>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</si>
  <si>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</si>
  <si>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</si>
  <si>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</si>
  <si>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</si>
  <si>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</si>
  <si>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</si>
  <si>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</si>
  <si>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</si>
  <si>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</si>
  <si>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</si>
  <si>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</si>
  <si>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</si>
  <si>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</si>
  <si>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</si>
  <si>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</si>
  <si>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</si>
  <si>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</si>
  <si>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</si>
  <si>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</si>
  <si>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</si>
  <si>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</si>
  <si>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</si>
  <si>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</si>
  <si>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</si>
  <si>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</si>
  <si>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</si>
  <si>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</si>
  <si>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</si>
  <si>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</si>
  <si>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</si>
  <si>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</si>
  <si>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</si>
  <si>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</si>
  <si>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</si>
  <si>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</si>
  <si>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</si>
  <si>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</si>
  <si>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</si>
  <si>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</si>
  <si>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</si>
  <si>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</si>
  <si>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</si>
  <si>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</si>
  <si>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</si>
  <si>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</si>
  <si>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</si>
  <si>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</si>
  <si>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</si>
  <si>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</si>
  <si>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</si>
  <si>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</si>
  <si>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</si>
  <si>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</si>
  <si>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</si>
  <si>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</si>
  <si>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</si>
  <si>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</si>
  <si>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</si>
  <si>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</si>
  <si>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</si>
  <si>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</si>
  <si>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</si>
  <si>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</si>
  <si>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</si>
  <si>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</si>
  <si>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</si>
  <si>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</si>
  <si>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</si>
  <si>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</si>
  <si>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</si>
  <si>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</si>
  <si>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</si>
  <si>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</si>
  <si>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</si>
  <si>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</si>
  <si>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</si>
  <si>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</si>
  <si>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</si>
  <si>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</si>
  <si>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</si>
  <si>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</si>
  <si>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</si>
  <si>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</si>
  <si>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</si>
  <si>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</si>
  <si>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</si>
  <si>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</si>
  <si>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</si>
  <si>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</si>
  <si>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</si>
  <si>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</si>
  <si>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</si>
  <si>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</si>
  <si>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</si>
  <si>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</si>
  <si>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</si>
  <si>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</si>
  <si>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</si>
  <si>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</si>
  <si>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</si>
  <si>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</si>
  <si>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</si>
  <si>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</si>
  <si>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</si>
  <si>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</si>
  <si>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</si>
  <si>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</si>
  <si>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</si>
  <si>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</si>
  <si>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</si>
  <si>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</si>
  <si>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</si>
  <si>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</si>
  <si>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</si>
  <si>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</si>
  <si>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</si>
  <si>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</si>
  <si>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</si>
  <si>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</si>
  <si>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</si>
  <si>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</si>
  <si>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</si>
  <si>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</si>
  <si>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</si>
  <si>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</si>
  <si>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</si>
  <si>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</si>
  <si>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</si>
  <si>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</si>
  <si>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</si>
  <si>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</si>
  <si>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</si>
  <si>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</si>
  <si>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</si>
  <si>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</si>
  <si>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</si>
  <si>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</si>
  <si>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</si>
  <si>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</si>
  <si>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</si>
  <si>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</si>
  <si>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</si>
  <si>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</si>
  <si>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</si>
  <si>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</si>
  <si>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</si>
  <si>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</si>
  <si>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</si>
  <si>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</si>
  <si>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</si>
  <si>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</si>
  <si>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</si>
  <si>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</si>
  <si>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</si>
  <si>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</si>
  <si>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</si>
  <si>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</si>
  <si>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</si>
  <si>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</si>
  <si>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</si>
  <si>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</si>
  <si>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</si>
  <si>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</si>
  <si>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</si>
  <si>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</si>
  <si>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</si>
  <si>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</si>
  <si>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</si>
  <si>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</si>
  <si>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</si>
  <si>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</si>
  <si>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</si>
  <si>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</si>
  <si>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</si>
  <si>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</si>
  <si>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</si>
  <si>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</si>
  <si>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</si>
  <si>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</si>
  <si>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</si>
  <si>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</si>
  <si>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</si>
  <si>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</si>
  <si>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</si>
  <si>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</si>
  <si>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</si>
  <si>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</si>
  <si>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</si>
  <si>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</si>
  <si>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</si>
  <si>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</si>
  <si>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</si>
  <si>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</si>
  <si>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</si>
  <si>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</si>
  <si>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</si>
  <si>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</si>
  <si>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</si>
  <si>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</si>
  <si>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</si>
  <si>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</si>
  <si>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</si>
  <si>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</si>
  <si>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</si>
  <si>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</si>
  <si>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</si>
  <si>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</si>
  <si>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</si>
  <si>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</si>
  <si>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</si>
  <si>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</si>
  <si>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</si>
  <si>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</si>
  <si>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</si>
  <si>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</si>
  <si>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</si>
  <si>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</si>
  <si>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</si>
  <si>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</si>
  <si>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</si>
  <si>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</si>
  <si>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</si>
  <si>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</si>
  <si>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</si>
  <si>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</si>
  <si>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</si>
  <si>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</si>
  <si>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</si>
  <si>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</si>
  <si>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</si>
  <si>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</si>
  <si>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</si>
  <si>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</si>
  <si>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</si>
  <si>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</si>
  <si>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</si>
  <si>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</si>
  <si>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</si>
  <si>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</si>
  <si>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</si>
  <si>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</si>
  <si>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</si>
  <si>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</si>
  <si>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</si>
  <si>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</si>
  <si>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</si>
  <si>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</si>
  <si>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</si>
  <si>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</si>
  <si>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</si>
  <si>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</si>
  <si>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</si>
  <si>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</si>
  <si>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</si>
  <si>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</si>
  <si>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</si>
  <si>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</si>
  <si>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</si>
  <si>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</si>
  <si>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</si>
  <si>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</si>
  <si>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</si>
  <si>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</si>
  <si>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</si>
  <si>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</si>
  <si>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</si>
  <si>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</si>
  <si>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</si>
  <si>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</si>
  <si>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</si>
  <si>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</si>
  <si>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</si>
  <si>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</si>
  <si>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</si>
  <si>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</si>
  <si>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</si>
  <si>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</si>
  <si>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</si>
  <si>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</si>
  <si>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</si>
  <si>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</si>
  <si>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</si>
  <si>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</si>
  <si>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</si>
  <si>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</si>
  <si>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</si>
  <si>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</si>
  <si>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</si>
  <si>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</si>
  <si>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</si>
  <si>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</si>
  <si>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</si>
  <si>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</si>
  <si>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</si>
  <si>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</si>
  <si>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</si>
  <si>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</si>
  <si>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</si>
  <si>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</si>
  <si>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</si>
  <si>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</si>
  <si>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</si>
  <si>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</si>
  <si>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</si>
  <si>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</si>
  <si>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</si>
  <si>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</si>
  <si>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</si>
  <si>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</si>
  <si>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</si>
  <si>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</si>
  <si>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</si>
  <si>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</si>
  <si>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</si>
  <si>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</si>
  <si>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</si>
  <si>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</si>
  <si>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</si>
  <si>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</si>
  <si>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</si>
  <si>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</si>
  <si>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</si>
  <si>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</si>
  <si>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</si>
  <si>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</si>
  <si>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</si>
  <si>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</si>
  <si>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</si>
  <si>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</si>
  <si>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</si>
  <si>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</si>
  <si>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</si>
  <si>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</si>
  <si>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</si>
  <si>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</si>
  <si>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</si>
  <si>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</si>
  <si>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</si>
  <si>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</si>
  <si>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</si>
  <si>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</si>
  <si>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</si>
  <si>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</si>
  <si>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</si>
  <si>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</si>
  <si>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</si>
  <si>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</si>
  <si>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</si>
  <si>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</si>
  <si>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</si>
  <si>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</si>
  <si>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</si>
  <si>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</si>
  <si>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</si>
  <si>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</si>
  <si>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</si>
  <si>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</si>
  <si>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</si>
  <si>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</si>
  <si>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</si>
  <si>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</si>
  <si>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</si>
  <si>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</si>
  <si>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</si>
  <si>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</si>
  <si>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</si>
  <si>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</si>
  <si>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</si>
  <si>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</si>
  <si>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</si>
  <si>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</si>
  <si>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</si>
  <si>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</si>
  <si>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</si>
  <si>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</si>
  <si>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</si>
  <si>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</si>
  <si>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</si>
  <si>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</si>
  <si>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</si>
  <si>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</si>
  <si>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</si>
  <si>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</si>
  <si>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</si>
  <si>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</si>
  <si>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</si>
  <si>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</si>
  <si>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</si>
  <si>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</si>
  <si>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</si>
  <si>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</si>
  <si>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</si>
  <si>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</si>
  <si>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</si>
  <si>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</si>
  <si>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</si>
  <si>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</si>
  <si>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</si>
  <si>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</si>
  <si>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</si>
  <si>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</si>
  <si>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</si>
  <si>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</si>
  <si>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</si>
  <si>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</si>
  <si>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</si>
  <si>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</si>
  <si>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</si>
  <si>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</si>
  <si>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</si>
  <si>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</si>
  <si>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</si>
  <si>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</si>
  <si>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</si>
  <si>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</si>
  <si>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</si>
  <si>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</si>
  <si>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</si>
  <si>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</si>
  <si>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</si>
  <si>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</si>
  <si>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</si>
  <si>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</si>
  <si>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</si>
  <si>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</si>
  <si>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</si>
  <si>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</si>
  <si>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</si>
  <si>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</si>
  <si>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</si>
  <si>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</si>
  <si>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</si>
  <si>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</si>
  <si>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</si>
  <si>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</si>
  <si>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</si>
  <si>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</si>
  <si>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</si>
  <si>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</si>
  <si>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</si>
  <si>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</si>
  <si>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</si>
  <si>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</si>
  <si>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</si>
  <si>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</si>
  <si>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</si>
  <si>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</si>
  <si>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</si>
  <si>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</si>
  <si>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</si>
  <si>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</si>
  <si>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</si>
  <si>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</si>
  <si>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</si>
  <si>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</si>
  <si>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</si>
  <si>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</si>
  <si>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</si>
  <si>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</si>
  <si>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</si>
  <si>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</si>
  <si>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</si>
  <si>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</si>
  <si>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</si>
  <si>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</si>
  <si>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</si>
  <si>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</si>
  <si>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</si>
  <si>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</si>
  <si>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</si>
  <si>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</si>
  <si>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</si>
  <si>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</si>
  <si>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</si>
  <si>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</si>
  <si>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</si>
  <si>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</si>
  <si>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</si>
  <si>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</si>
  <si>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</si>
  <si>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</si>
  <si>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</si>
  <si>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</si>
  <si>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</si>
  <si>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</si>
  <si>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</si>
  <si>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</si>
  <si>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</si>
  <si>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</si>
  <si>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</si>
  <si>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</si>
  <si>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</si>
  <si>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</si>
  <si>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</si>
  <si>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</si>
  <si>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</si>
  <si>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</si>
  <si>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</si>
  <si>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</si>
  <si>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</si>
  <si>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</si>
  <si>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</si>
  <si>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</si>
  <si>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</si>
  <si>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</si>
  <si>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</si>
  <si>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</si>
  <si>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</si>
  <si>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</si>
  <si>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</si>
  <si>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</si>
  <si>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</si>
  <si>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</si>
  <si>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</si>
  <si>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</si>
  <si>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</si>
  <si>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</si>
  <si>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</si>
  <si>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</si>
  <si>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</si>
  <si>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</si>
  <si>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</si>
  <si>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</si>
  <si>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</si>
  <si>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</si>
  <si>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</si>
  <si>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</si>
  <si>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</si>
  <si>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</si>
  <si>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</si>
  <si>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</si>
  <si>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</si>
  <si>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</si>
  <si>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</si>
  <si>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</si>
  <si>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</si>
  <si>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</si>
  <si>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</si>
  <si>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</si>
  <si>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</si>
  <si>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</si>
  <si>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</si>
  <si>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</si>
  <si>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</si>
  <si>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</si>
  <si>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</si>
  <si>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</si>
  <si>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</si>
  <si>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</si>
  <si>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</si>
  <si>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</si>
  <si>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</si>
  <si>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</si>
  <si>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</si>
  <si>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</si>
  <si>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</si>
  <si>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</si>
  <si>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</si>
  <si>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</si>
  <si>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</si>
  <si>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</si>
  <si>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</si>
  <si>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</si>
  <si>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</si>
  <si>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</si>
  <si>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</si>
  <si>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</si>
  <si>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</si>
  <si>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</si>
  <si>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</si>
  <si>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</si>
  <si>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</si>
  <si>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</si>
  <si>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</si>
  <si>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</si>
  <si>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</si>
  <si>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</si>
  <si>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</si>
  <si>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</si>
  <si>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</si>
  <si>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</si>
  <si>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</si>
  <si>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</si>
  <si>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</si>
  <si>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</si>
  <si>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</si>
  <si>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</si>
  <si>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</si>
  <si>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</si>
  <si>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</si>
  <si>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</si>
  <si>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</si>
  <si>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</si>
  <si>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</si>
  <si>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</si>
  <si>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</si>
  <si>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</si>
  <si>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</si>
  <si>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</si>
  <si>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</si>
  <si>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</si>
  <si>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</si>
  <si>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</si>
  <si>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</si>
  <si>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</si>
  <si>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</si>
  <si>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</si>
  <si>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</si>
  <si>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</si>
  <si>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</si>
  <si>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</si>
  <si>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</si>
  <si>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</si>
  <si>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</si>
  <si>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</si>
  <si>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</si>
  <si>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</si>
  <si>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</si>
  <si>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</si>
  <si>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</si>
  <si>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</si>
  <si>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</si>
  <si>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</si>
  <si>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</si>
  <si>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</si>
  <si>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</si>
  <si>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</si>
  <si>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</si>
  <si>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</si>
  <si>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</si>
  <si>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</si>
  <si>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</si>
  <si>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</si>
  <si>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</si>
  <si>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</si>
  <si>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</si>
  <si>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</si>
  <si>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</si>
  <si>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</si>
  <si>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</si>
  <si>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</si>
  <si>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</si>
  <si>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</si>
  <si>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</si>
  <si>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</si>
  <si>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</si>
  <si>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</si>
  <si>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</si>
  <si>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</si>
  <si>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</si>
  <si>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</si>
  <si>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</si>
  <si>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</si>
  <si>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</si>
  <si>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</si>
  <si>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</si>
  <si>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</si>
  <si>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</si>
  <si>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</si>
  <si>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</si>
  <si>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</si>
  <si>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</si>
  <si>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</si>
  <si>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</si>
  <si>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</si>
  <si>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</si>
  <si>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</si>
  <si>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</si>
  <si>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</si>
  <si>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</si>
  <si>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</si>
  <si>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</si>
  <si>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</si>
  <si>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</si>
  <si>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</si>
  <si>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</si>
  <si>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</si>
  <si>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</si>
  <si>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</si>
  <si>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</si>
  <si>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</si>
  <si>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</si>
  <si>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</si>
  <si>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</si>
  <si>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</si>
  <si>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</si>
  <si>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</si>
  <si>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</si>
  <si>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</si>
  <si>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</si>
  <si>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</si>
  <si>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</si>
  <si>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</si>
  <si>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</si>
  <si>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</si>
  <si>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</si>
  <si>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</si>
  <si>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</si>
  <si>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</si>
  <si>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</si>
  <si>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</si>
  <si>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</si>
  <si>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</si>
  <si>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</si>
  <si>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</si>
  <si>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</si>
  <si>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</si>
  <si>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</si>
  <si>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</si>
  <si>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</si>
  <si>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</si>
  <si>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</si>
  <si>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</si>
  <si>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</si>
  <si>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</si>
  <si>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</si>
  <si>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</si>
  <si>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</si>
  <si>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</si>
  <si>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</si>
  <si>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</si>
  <si>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</si>
  <si>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</si>
  <si>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</si>
  <si>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</si>
  <si>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</si>
  <si>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</si>
  <si>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</si>
  <si>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</si>
  <si>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</si>
  <si>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</si>
  <si>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</si>
  <si>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</si>
  <si>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</si>
  <si>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</si>
  <si>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</si>
  <si>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</si>
  <si>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</si>
  <si>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</si>
  <si>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</si>
  <si>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</si>
  <si>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</si>
  <si>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</si>
  <si>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</si>
  <si>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</si>
  <si>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</si>
  <si>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</si>
  <si>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</si>
  <si>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</si>
  <si>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</si>
  <si>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</si>
  <si>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</si>
  <si>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</si>
  <si>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</si>
  <si>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</si>
  <si>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</si>
  <si>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</si>
  <si>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</si>
  <si>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</si>
  <si>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</si>
  <si>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</si>
  <si>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</si>
  <si>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</si>
  <si>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</si>
  <si>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</si>
  <si>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</si>
  <si>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</si>
  <si>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</si>
  <si>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</si>
  <si>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</si>
  <si>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</si>
  <si>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</si>
  <si>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</si>
  <si>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</si>
  <si>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</si>
  <si>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</si>
  <si>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</si>
  <si>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</si>
  <si>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</si>
  <si>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</si>
  <si>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</si>
  <si>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</si>
  <si>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</si>
  <si>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</si>
  <si>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</si>
  <si>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</si>
  <si>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</si>
  <si>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</si>
  <si>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</si>
  <si>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</si>
  <si>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</si>
  <si>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</si>
  <si>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</si>
  <si>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</si>
  <si>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</si>
  <si>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</si>
  <si>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</si>
  <si>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</si>
  <si>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</si>
  <si>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</si>
  <si>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</si>
  <si>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</si>
  <si>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</si>
  <si>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</si>
  <si>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</si>
  <si>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</si>
  <si>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</si>
  <si>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</si>
  <si>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</si>
  <si>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</si>
  <si>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</si>
  <si>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</si>
  <si>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</si>
  <si>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</si>
  <si>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</si>
  <si>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</si>
  <si>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</si>
  <si>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</si>
  <si>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</si>
  <si>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</si>
  <si>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</si>
  <si>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</si>
  <si>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</si>
  <si>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</si>
  <si>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</si>
  <si>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</si>
  <si>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</si>
  <si>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</si>
  <si>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</si>
  <si>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</si>
  <si>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</si>
  <si>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</si>
  <si>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</si>
  <si>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</si>
  <si>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</si>
  <si>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</si>
  <si>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</si>
  <si>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</si>
  <si>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</si>
  <si>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</si>
  <si>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</si>
  <si>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</si>
  <si>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</si>
  <si>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</si>
  <si>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</si>
  <si>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</si>
  <si>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</si>
  <si>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</si>
  <si>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</si>
  <si>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</si>
  <si>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</si>
  <si>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</si>
  <si>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</si>
  <si>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</si>
  <si>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</si>
  <si>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</si>
  <si>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</si>
  <si>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</si>
  <si>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</si>
  <si>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</si>
  <si>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</si>
  <si>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</si>
  <si>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</si>
  <si>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</si>
  <si>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</si>
  <si>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</si>
  <si>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</si>
  <si>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</si>
  <si>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</si>
  <si>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</si>
  <si>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</si>
  <si>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</si>
  <si>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</si>
  <si>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</si>
  <si>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</si>
  <si>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</si>
  <si>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</si>
  <si>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</si>
  <si>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</si>
  <si>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</si>
  <si>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</si>
  <si>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</si>
  <si>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</si>
  <si>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</si>
  <si>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</si>
  <si>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</si>
  <si>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</si>
  <si>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</si>
  <si>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</si>
  <si>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</si>
  <si>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</si>
  <si>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</si>
  <si>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</si>
  <si>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</si>
  <si>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</si>
  <si>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</si>
  <si>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</si>
  <si>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</si>
  <si>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</si>
  <si>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</si>
  <si>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</si>
  <si>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</si>
  <si>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</si>
  <si>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</si>
  <si>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</si>
  <si>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</si>
  <si>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</si>
  <si>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</si>
  <si>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</si>
  <si>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</si>
  <si>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</si>
  <si>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</si>
  <si>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</si>
  <si>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</si>
  <si>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</si>
  <si>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</si>
  <si>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</si>
  <si>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</si>
  <si>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</si>
  <si>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</si>
  <si>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</si>
  <si>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</si>
  <si>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</si>
  <si>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</si>
  <si>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</si>
  <si>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</si>
  <si>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</si>
  <si>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</si>
  <si>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</si>
  <si>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</si>
  <si>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</si>
  <si>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</si>
  <si>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</si>
  <si>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</si>
  <si>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</si>
  <si>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</si>
  <si>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</si>
  <si>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</si>
  <si>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</si>
  <si>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</si>
  <si>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</si>
  <si>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</si>
  <si>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</si>
  <si>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</si>
  <si>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</si>
  <si>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</si>
  <si>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</si>
  <si>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</si>
  <si>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</si>
  <si>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</si>
  <si>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</si>
  <si>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</si>
  <si>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</si>
  <si>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</si>
  <si>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</si>
  <si>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</si>
  <si>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</si>
  <si>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</si>
  <si>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</si>
  <si>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</si>
  <si>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</si>
  <si>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</si>
  <si>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</si>
  <si>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</si>
  <si>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</si>
  <si>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</si>
  <si>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</si>
  <si>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</si>
  <si>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</si>
  <si>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</si>
  <si>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</si>
  <si>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</si>
  <si>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</si>
  <si>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</si>
  <si>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</si>
  <si>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</si>
  <si>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</si>
  <si>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</si>
  <si>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</si>
  <si>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</si>
  <si>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</si>
  <si>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</si>
  <si>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</si>
  <si>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</si>
  <si>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</si>
  <si>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</si>
  <si>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</si>
  <si>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</si>
  <si>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</si>
  <si>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</si>
  <si>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</si>
  <si>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</si>
  <si>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</si>
  <si>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</si>
  <si>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</si>
  <si>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</si>
  <si>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</si>
  <si>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</si>
  <si>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</si>
  <si>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</si>
  <si>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</si>
  <si>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</si>
  <si>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</si>
  <si>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</si>
  <si>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</si>
  <si>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</si>
  <si>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</si>
  <si>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</si>
  <si>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</si>
  <si>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</si>
  <si>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</si>
  <si>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</si>
  <si>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</si>
  <si>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</si>
  <si>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</si>
  <si>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</si>
  <si>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</si>
  <si>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</si>
  <si>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</si>
  <si>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</si>
  <si>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</si>
  <si>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</si>
  <si>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</si>
  <si>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</si>
  <si>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</si>
  <si>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</si>
  <si>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</si>
  <si>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</si>
  <si>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</si>
  <si>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</si>
  <si>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</si>
  <si>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</si>
  <si>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</si>
  <si>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</si>
  <si>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</si>
  <si>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</si>
  <si>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</si>
  <si>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</si>
  <si>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</si>
  <si>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</si>
  <si>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</si>
  <si>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</si>
  <si>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</si>
  <si>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</si>
  <si>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</si>
  <si>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</si>
  <si>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</si>
  <si>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</si>
  <si>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</si>
  <si>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</si>
  <si>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</si>
  <si>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</si>
  <si>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</si>
  <si>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</si>
  <si>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</si>
  <si>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</si>
  <si>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</si>
  <si>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</si>
  <si>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</si>
  <si>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</si>
  <si>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</si>
  <si>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</si>
  <si>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</si>
  <si>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</si>
  <si>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</si>
  <si>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</si>
  <si>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</si>
  <si>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</si>
  <si>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</si>
  <si>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</si>
  <si>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</si>
  <si>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</si>
  <si>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</si>
  <si>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</si>
  <si>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</si>
  <si>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</si>
  <si>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</si>
  <si>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</si>
  <si>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</si>
  <si>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</si>
  <si>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</si>
  <si>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</si>
  <si>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</si>
  <si>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</si>
  <si>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</si>
  <si>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</si>
  <si>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</si>
  <si>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</si>
  <si>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</si>
  <si>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</si>
  <si>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</si>
  <si>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</si>
  <si>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</si>
  <si>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</si>
  <si>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</si>
  <si>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</si>
  <si>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</si>
  <si>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</si>
  <si>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</si>
  <si>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</si>
  <si>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</si>
  <si>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</si>
  <si>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</si>
  <si>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</si>
  <si>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</si>
  <si>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</si>
  <si>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</si>
  <si>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</si>
  <si>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</si>
  <si>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</si>
  <si>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</si>
  <si>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</si>
  <si>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</si>
  <si>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</si>
  <si>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</si>
  <si>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</si>
  <si>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</si>
  <si>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</si>
  <si>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</si>
  <si>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</si>
  <si>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</si>
  <si>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</si>
  <si>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</si>
  <si>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</si>
  <si>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</si>
  <si>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</si>
  <si>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</si>
  <si>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</si>
  <si>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</si>
  <si>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</si>
  <si>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</si>
  <si>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</si>
  <si>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</si>
  <si>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</si>
  <si>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</si>
  <si>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</si>
  <si>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</si>
  <si>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</si>
  <si>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</si>
  <si>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</si>
  <si>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</si>
  <si>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</si>
  <si>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</si>
  <si>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</si>
  <si>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</si>
  <si>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</si>
  <si>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</si>
  <si>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</si>
  <si>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</si>
  <si>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</si>
  <si>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</si>
  <si>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</si>
  <si>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</si>
  <si>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</si>
  <si>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</si>
  <si>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</si>
  <si>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</si>
  <si>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</si>
  <si>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</si>
  <si>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</si>
  <si>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</si>
  <si>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</si>
  <si>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</si>
  <si>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</si>
  <si>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</si>
  <si>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</si>
  <si>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</si>
  <si>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</si>
  <si>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</si>
  <si>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</si>
  <si>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</si>
  <si>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</si>
  <si>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</si>
  <si>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</si>
  <si>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</si>
  <si>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</si>
  <si>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</si>
  <si>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</si>
  <si>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</si>
  <si>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</si>
  <si>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</si>
  <si>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</si>
  <si>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</si>
  <si>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</si>
  <si>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</si>
  <si>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</si>
  <si>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</si>
  <si>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</si>
  <si>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</si>
  <si>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</si>
  <si>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</si>
  <si>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</si>
  <si>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</si>
  <si>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</si>
  <si>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</si>
  <si>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</si>
  <si>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</si>
  <si>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</si>
  <si>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</si>
  <si>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</si>
  <si>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</si>
  <si>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</si>
  <si>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</si>
  <si>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</si>
  <si>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</si>
  <si>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</si>
  <si>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</si>
  <si>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</si>
  <si>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</si>
  <si>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</si>
  <si>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</si>
  <si>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</si>
  <si>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</si>
  <si>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</si>
  <si>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</si>
  <si>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</si>
  <si>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</si>
  <si>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</si>
  <si>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</si>
  <si>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</si>
  <si>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</si>
  <si>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</si>
  <si>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</si>
  <si>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</si>
  <si>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</si>
  <si>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</si>
  <si>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</si>
  <si>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</si>
  <si>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</si>
  <si>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</si>
  <si>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</si>
  <si>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</si>
  <si>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</si>
  <si>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</si>
  <si>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</si>
  <si>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</si>
  <si>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</si>
  <si>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</si>
  <si>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</si>
  <si>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</si>
  <si>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</si>
  <si>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</si>
  <si>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</si>
  <si>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</si>
  <si>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</si>
  <si>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</si>
  <si>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</si>
  <si>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</si>
  <si>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</si>
  <si>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</si>
  <si>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</si>
  <si>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</si>
  <si>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</si>
  <si>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</si>
  <si>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</si>
  <si>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</si>
  <si>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</si>
  <si>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</si>
  <si>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</si>
  <si>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</si>
  <si>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</si>
  <si>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</si>
  <si>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</si>
  <si>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</si>
  <si>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</si>
  <si>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</si>
  <si>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</si>
  <si>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</si>
  <si>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</si>
  <si>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</si>
  <si>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</si>
  <si>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</si>
  <si>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</si>
  <si>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</si>
  <si>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</si>
  <si>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</si>
  <si>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</si>
  <si>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</si>
  <si>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</si>
  <si>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</si>
  <si>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</si>
  <si>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</si>
  <si>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</si>
  <si>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</si>
  <si>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</si>
  <si>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</si>
  <si>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</si>
  <si>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</si>
  <si>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</si>
  <si>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</si>
  <si>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</si>
  <si>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</si>
  <si>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</si>
  <si>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</si>
  <si>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</si>
  <si>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</si>
  <si>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</si>
  <si>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</si>
  <si>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</si>
  <si>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</si>
  <si>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</si>
  <si>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</si>
  <si>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</si>
  <si>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</si>
  <si>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</si>
  <si>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</si>
  <si>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</si>
  <si>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</si>
  <si>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</si>
  <si>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</si>
  <si>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</si>
  <si>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</si>
  <si>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</si>
  <si>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</si>
  <si>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</si>
  <si>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</si>
  <si>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</si>
  <si>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</si>
  <si>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</si>
  <si>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</si>
  <si>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</si>
  <si>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</si>
  <si>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</si>
  <si>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</si>
  <si>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</si>
  <si>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</si>
  <si>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</si>
  <si>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</si>
  <si>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</si>
  <si>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</si>
  <si>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</si>
  <si>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</si>
  <si>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</si>
  <si>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</si>
  <si>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</si>
  <si>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</si>
  <si>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</si>
  <si>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</si>
  <si>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</si>
  <si>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</si>
  <si>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</si>
  <si>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</si>
  <si>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</si>
  <si>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</si>
  <si>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</si>
  <si>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</si>
  <si>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</si>
  <si>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</si>
  <si>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</si>
  <si>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</si>
  <si>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</si>
  <si>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</si>
  <si>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</si>
  <si>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</si>
  <si>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</si>
  <si>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</si>
  <si>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</si>
  <si>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</si>
  <si>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</si>
  <si>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</si>
  <si>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</si>
  <si>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</si>
  <si>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</si>
  <si>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</si>
  <si>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</si>
  <si>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</si>
  <si>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</si>
  <si>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</si>
  <si>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</si>
  <si>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</si>
  <si>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</si>
  <si>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</si>
  <si>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</si>
  <si>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</si>
  <si>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</si>
  <si>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</si>
  <si>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</si>
  <si>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</si>
  <si>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</si>
  <si>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</si>
  <si>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</si>
  <si>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</si>
  <si>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</si>
  <si>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</si>
  <si>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</si>
  <si>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</si>
  <si>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</si>
  <si>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</si>
  <si>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</si>
  <si>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</si>
  <si>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</si>
  <si>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</si>
  <si>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</si>
  <si>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</si>
  <si>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</si>
  <si>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</si>
  <si>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</si>
  <si>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</si>
  <si>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</si>
  <si>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</si>
  <si>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</si>
  <si>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</si>
  <si>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</si>
  <si>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</si>
  <si>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</si>
  <si>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</si>
  <si>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</si>
  <si>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</si>
  <si>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</si>
  <si>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</si>
  <si>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</si>
  <si>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</si>
  <si>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</si>
  <si>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</si>
  <si>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</si>
  <si>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</si>
  <si>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</si>
  <si>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</si>
  <si>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</si>
  <si>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</si>
  <si>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</si>
  <si>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</si>
  <si>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</si>
  <si>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</si>
  <si>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</si>
  <si>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</si>
  <si>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</si>
  <si>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</si>
  <si>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</si>
  <si>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</si>
  <si>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</si>
  <si>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</si>
  <si>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</si>
  <si>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</si>
  <si>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</si>
  <si>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</si>
  <si>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</si>
  <si>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</si>
  <si>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</si>
  <si>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</si>
  <si>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</si>
  <si>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</si>
  <si>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</si>
  <si>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</si>
  <si>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</si>
  <si>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</si>
  <si>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</si>
  <si>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</si>
  <si>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</si>
  <si>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</si>
  <si>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</si>
  <si>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</si>
  <si>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</si>
  <si>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</si>
  <si>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</si>
  <si>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</si>
  <si>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</si>
  <si>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</si>
  <si>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</si>
  <si>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</si>
  <si>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</si>
  <si>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</si>
  <si>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</si>
  <si>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</si>
  <si>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</si>
  <si>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</si>
  <si>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</si>
  <si>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</si>
  <si>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</si>
  <si>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</si>
  <si>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</si>
  <si>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</si>
  <si>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</si>
  <si>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</si>
  <si>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</si>
  <si>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</si>
  <si>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</si>
  <si>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</si>
  <si>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</si>
  <si>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</si>
  <si>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</si>
  <si>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</si>
  <si>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</si>
  <si>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</si>
  <si>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</si>
  <si>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</si>
  <si>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</si>
  <si>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</si>
  <si>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</si>
  <si>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</si>
  <si>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</si>
  <si>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</si>
  <si>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</si>
  <si>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</si>
  <si>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</si>
  <si>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</si>
  <si>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</si>
  <si>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</si>
  <si>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</si>
  <si>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</si>
  <si>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</si>
  <si>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</si>
  <si>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</si>
  <si>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</si>
  <si>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</si>
  <si>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</si>
  <si>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</si>
  <si>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</si>
  <si>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</si>
  <si>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</si>
  <si>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</si>
  <si>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</si>
  <si>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</si>
  <si>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</si>
  <si>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</si>
  <si>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</si>
  <si>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</si>
  <si>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</si>
  <si>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</si>
  <si>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</si>
  <si>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</si>
  <si>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</si>
  <si>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</si>
  <si>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</si>
  <si>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</si>
  <si>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</si>
  <si>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</si>
  <si>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</si>
  <si>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</si>
  <si>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</si>
  <si>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</si>
  <si>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</si>
  <si>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</si>
  <si>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</si>
  <si>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</si>
  <si>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</si>
  <si>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</si>
  <si>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</si>
  <si>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</si>
  <si>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</si>
  <si>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</si>
  <si>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</si>
  <si>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</si>
  <si>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</si>
  <si>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</si>
  <si>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</si>
  <si>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</si>
  <si>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</si>
  <si>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</si>
  <si>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</si>
  <si>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</si>
  <si>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</si>
  <si>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</si>
  <si>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</si>
  <si>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</si>
  <si>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</si>
  <si>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</si>
  <si>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</si>
  <si>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</si>
  <si>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</si>
  <si>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</si>
  <si>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</si>
  <si>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</si>
  <si>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</si>
  <si>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</si>
  <si>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</si>
  <si>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</si>
  <si>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</si>
  <si>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</si>
  <si>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</si>
  <si>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</si>
  <si>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</si>
  <si>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</si>
  <si>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</si>
  <si>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</si>
  <si>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</si>
  <si>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</si>
  <si>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</si>
  <si>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</si>
  <si>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</si>
  <si>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</si>
  <si>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</si>
  <si>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</si>
  <si>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</si>
  <si>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</si>
  <si>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</si>
  <si>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</si>
  <si>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</si>
  <si>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</si>
  <si>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</si>
  <si>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</si>
  <si>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</si>
  <si>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</si>
  <si>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</si>
  <si>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</si>
  <si>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</si>
  <si>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</si>
  <si>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</si>
  <si>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</si>
  <si>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</si>
  <si>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</si>
  <si>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</si>
  <si>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</si>
  <si>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</si>
  <si>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</si>
  <si>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</si>
  <si>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</si>
  <si>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</si>
  <si>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</si>
  <si>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</si>
  <si>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</si>
  <si>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</si>
  <si>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</si>
  <si>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</si>
  <si>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</si>
  <si>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</si>
  <si>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</si>
  <si>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</si>
  <si>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</si>
  <si>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</si>
  <si>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</si>
  <si>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</si>
  <si>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</si>
  <si>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</si>
  <si>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</si>
  <si>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</si>
  <si>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</si>
  <si>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</si>
  <si>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</si>
  <si>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</si>
  <si>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</si>
  <si>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</si>
  <si>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</si>
  <si>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</si>
  <si>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</si>
  <si>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</si>
  <si>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</si>
  <si>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</si>
  <si>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</si>
  <si>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</si>
  <si>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</si>
  <si>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</si>
  <si>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</si>
  <si>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</si>
  <si>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</si>
  <si>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</si>
  <si>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</si>
  <si>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</si>
  <si>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</si>
  <si>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</si>
  <si>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</si>
  <si>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</si>
  <si>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</si>
  <si>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</si>
  <si>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</si>
  <si>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</si>
  <si>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</si>
  <si>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</si>
  <si>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</si>
  <si>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</si>
  <si>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</si>
  <si>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</si>
  <si>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</si>
  <si>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</si>
  <si>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</si>
  <si>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</si>
  <si>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</si>
  <si>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</si>
  <si>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</si>
  <si>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</si>
  <si>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</si>
  <si>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</si>
  <si>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</si>
  <si>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</si>
  <si>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</si>
  <si>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</si>
  <si>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</si>
  <si>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</si>
  <si>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</si>
  <si>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</si>
  <si>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</si>
  <si>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</si>
  <si>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</si>
  <si>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</si>
  <si>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</si>
  <si>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</si>
  <si>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</si>
  <si>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</si>
  <si>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</si>
  <si>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</si>
  <si>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</si>
  <si>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</si>
  <si>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</si>
  <si>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</si>
  <si>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</si>
  <si>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</si>
  <si>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</si>
  <si>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</si>
  <si>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</si>
  <si>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</si>
  <si>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</si>
  <si>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</si>
  <si>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</si>
  <si>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</si>
  <si>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</si>
  <si>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</si>
  <si>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</si>
  <si>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</si>
  <si>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</si>
  <si>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</si>
  <si>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</si>
  <si>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</si>
  <si>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</si>
  <si>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</si>
  <si>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</si>
  <si>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</si>
  <si>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</si>
  <si>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</si>
  <si>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</si>
  <si>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</si>
  <si>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</si>
  <si>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</si>
  <si>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</si>
  <si>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</si>
  <si>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</si>
  <si>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</si>
  <si>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</si>
  <si>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</si>
  <si>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</si>
  <si>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</si>
  <si>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</si>
  <si>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</si>
  <si>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</si>
  <si>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</si>
  <si>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</si>
  <si>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</si>
  <si>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</si>
  <si>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</si>
  <si>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</si>
  <si>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</si>
  <si>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</si>
  <si>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</si>
  <si>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</si>
  <si>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</si>
  <si>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</si>
  <si>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</si>
  <si>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</si>
  <si>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</si>
  <si>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</si>
  <si>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</si>
  <si>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</si>
  <si>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</si>
  <si>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</si>
  <si>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</si>
  <si>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</si>
  <si>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</si>
  <si>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</si>
  <si>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</si>
  <si>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</si>
  <si>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</si>
  <si>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</si>
  <si>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</si>
  <si>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</si>
  <si>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</si>
  <si>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</si>
  <si>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</si>
  <si>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</si>
  <si>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</si>
  <si>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</si>
  <si>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</si>
  <si>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</si>
  <si>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</si>
  <si>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</si>
  <si>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</si>
  <si>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</si>
  <si>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</si>
  <si>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</si>
  <si>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</si>
  <si>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</si>
  <si>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</si>
  <si>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</si>
  <si>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</si>
  <si>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</si>
  <si>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</si>
  <si>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</si>
  <si>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</si>
  <si>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</si>
  <si>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</si>
  <si>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</si>
  <si>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</si>
  <si>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</si>
  <si>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</si>
  <si>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</si>
  <si>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</si>
  <si>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</si>
  <si>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</si>
  <si>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</si>
  <si>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</si>
  <si>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</si>
  <si>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</si>
  <si>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</si>
  <si>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</si>
  <si>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</si>
  <si>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</si>
  <si>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</si>
  <si>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</si>
  <si>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</si>
  <si>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</si>
  <si>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</si>
  <si>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</si>
  <si>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</si>
  <si>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</si>
  <si>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</si>
  <si>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</si>
  <si>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</si>
  <si>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</si>
  <si>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</si>
  <si>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</si>
  <si>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</si>
  <si>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</si>
  <si>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</si>
  <si>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</si>
  <si>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</si>
  <si>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</si>
  <si>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</si>
  <si>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</si>
  <si>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</si>
  <si>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</si>
  <si>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</si>
  <si>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</si>
  <si>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</si>
  <si>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</si>
  <si>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</si>
  <si>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</si>
  <si>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</si>
  <si>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</si>
  <si>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</si>
  <si>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</si>
  <si>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</si>
  <si>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</si>
  <si>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</si>
  <si>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</si>
  <si>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</si>
  <si>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</si>
  <si>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</si>
  <si>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</si>
  <si>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</si>
  <si>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</si>
  <si>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</si>
  <si>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</si>
  <si>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</si>
  <si>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</si>
  <si>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</si>
  <si>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</si>
  <si>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</si>
  <si>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</si>
  <si>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</si>
  <si>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</si>
  <si>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</si>
  <si>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</si>
  <si>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</si>
  <si>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</si>
  <si>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</si>
  <si>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</si>
  <si>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</si>
  <si>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</si>
  <si>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</si>
  <si>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</si>
  <si>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</si>
  <si>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</si>
  <si>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</si>
  <si>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</si>
  <si>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</si>
  <si>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</si>
  <si>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</si>
  <si>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</si>
  <si>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</si>
  <si>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</si>
  <si>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</si>
  <si>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</si>
  <si>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</si>
  <si>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</si>
  <si>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</si>
  <si>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</si>
  <si>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</si>
  <si>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</si>
  <si>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</si>
  <si>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</si>
  <si>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</si>
  <si>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</si>
  <si>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</si>
  <si>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</si>
  <si>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</si>
  <si>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</si>
  <si>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</si>
  <si>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</si>
  <si>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</si>
  <si>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</si>
  <si>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</si>
  <si>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</si>
  <si>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</si>
  <si>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</si>
  <si>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</si>
  <si>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</si>
  <si>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</si>
  <si>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</si>
  <si>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</si>
  <si>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</si>
  <si>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</si>
  <si>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</si>
  <si>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</si>
  <si>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</si>
  <si>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</si>
  <si>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</si>
  <si>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</si>
  <si>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</si>
  <si>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</si>
  <si>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</si>
  <si>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</si>
  <si>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</si>
  <si>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</si>
  <si>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</si>
  <si>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</si>
  <si>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</si>
  <si>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</si>
  <si>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</si>
  <si>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</si>
  <si>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</si>
  <si>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</si>
  <si>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</si>
  <si>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</si>
  <si>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</si>
  <si>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</si>
  <si>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</si>
  <si>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</si>
  <si>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</si>
  <si>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</si>
  <si>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</si>
  <si>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</si>
  <si>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</si>
  <si>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</si>
  <si>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</si>
  <si>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</si>
  <si>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</si>
  <si>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</si>
  <si>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</si>
  <si>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</si>
  <si>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</si>
  <si>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</si>
  <si>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</si>
  <si>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</si>
  <si>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</si>
  <si>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</si>
  <si>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</si>
  <si>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</si>
  <si>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</si>
  <si>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</si>
  <si>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</si>
  <si>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</si>
  <si>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</si>
  <si>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</si>
  <si>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</si>
  <si>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</si>
  <si>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</si>
  <si>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</si>
  <si>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</si>
  <si>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</si>
  <si>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</si>
  <si>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</si>
  <si>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</si>
  <si>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</si>
  <si>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</si>
  <si>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</si>
  <si>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</si>
  <si>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</si>
  <si>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</si>
  <si>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</si>
  <si>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</si>
  <si>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</si>
  <si>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</si>
  <si>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</si>
  <si>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</si>
  <si>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</si>
  <si>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</si>
  <si>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</si>
  <si>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</si>
  <si>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</si>
  <si>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</si>
  <si>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</si>
  <si>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</si>
  <si>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</si>
  <si>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</si>
  <si>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</si>
  <si>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</si>
  <si>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</si>
  <si>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</si>
  <si>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</si>
  <si>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</si>
  <si>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</si>
  <si>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</si>
  <si>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</si>
  <si>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</si>
  <si>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</si>
  <si>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</si>
  <si>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</si>
  <si>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</si>
  <si>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</si>
  <si>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</si>
  <si>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</si>
  <si>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</si>
  <si>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</si>
  <si>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</si>
  <si>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</si>
  <si>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</si>
  <si>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</si>
  <si>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</si>
  <si>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</si>
  <si>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</si>
  <si>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</si>
  <si>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</si>
  <si>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</si>
  <si>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</si>
  <si>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</si>
  <si>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</si>
  <si>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</si>
  <si>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</si>
  <si>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</si>
  <si>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</si>
  <si>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</si>
  <si>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</si>
  <si>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</si>
  <si>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</si>
  <si>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</si>
  <si>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</si>
  <si>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</si>
  <si>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</si>
  <si>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</si>
  <si>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</si>
  <si>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</si>
  <si>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</si>
  <si>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</si>
  <si>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</si>
  <si>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</si>
  <si>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</si>
  <si>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</si>
  <si>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</si>
  <si>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</si>
  <si>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</si>
  <si>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</si>
  <si>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</si>
  <si>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</si>
  <si>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</si>
  <si>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</si>
  <si>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</si>
  <si>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</si>
  <si>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</si>
  <si>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</si>
  <si>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</si>
  <si>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</si>
  <si>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</si>
  <si>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</si>
  <si>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</si>
  <si>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</si>
  <si>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</si>
  <si>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</si>
  <si>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</si>
  <si>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</si>
  <si>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</si>
  <si>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</si>
  <si>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</si>
  <si>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</si>
  <si>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</si>
  <si>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</si>
  <si>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</si>
  <si>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</si>
  <si>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</si>
  <si>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</si>
  <si>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</si>
  <si>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</si>
  <si>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</si>
  <si>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</si>
  <si>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</si>
  <si>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</si>
  <si>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</si>
  <si>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</si>
  <si>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</si>
  <si>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</si>
  <si>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</si>
  <si>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</si>
  <si>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</si>
  <si>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</si>
  <si>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</si>
  <si>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</si>
  <si>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</si>
  <si>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</si>
  <si>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</si>
  <si>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</si>
  <si>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</si>
  <si>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</si>
  <si>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</si>
  <si>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</si>
  <si>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</si>
  <si>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</si>
  <si>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</si>
  <si>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</si>
  <si>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</si>
  <si>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</si>
  <si>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</si>
  <si>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</si>
  <si>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</si>
  <si>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</si>
  <si>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</si>
  <si>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</si>
  <si>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</si>
  <si>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</si>
  <si>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</si>
  <si>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</si>
  <si>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</si>
  <si>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</si>
  <si>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</si>
  <si>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</si>
  <si>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</si>
  <si>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</si>
  <si>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</si>
  <si>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</si>
  <si>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</si>
  <si>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</si>
  <si>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</si>
  <si>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</si>
  <si>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</si>
  <si>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</si>
  <si>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</si>
  <si>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</si>
  <si>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</si>
  <si>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</si>
  <si>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</si>
  <si>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</si>
  <si>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</si>
  <si>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</si>
  <si>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</si>
  <si>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</si>
  <si>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</si>
  <si>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</si>
  <si>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</si>
  <si>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</si>
  <si>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</si>
  <si>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</si>
  <si>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</si>
  <si>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</si>
  <si>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</si>
  <si>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</si>
  <si>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</si>
  <si>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</si>
  <si>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</si>
  <si>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</si>
  <si>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</si>
  <si>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</si>
  <si>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</si>
  <si>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</si>
  <si>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</si>
  <si>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</si>
  <si>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</si>
  <si>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</si>
  <si>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</si>
  <si>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</si>
  <si>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</si>
  <si>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</si>
  <si>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</si>
  <si>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</si>
  <si>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</si>
  <si>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</si>
  <si>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</si>
  <si>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</si>
  <si>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</si>
  <si>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</si>
  <si>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</si>
  <si>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</si>
  <si>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</si>
  <si>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</si>
  <si>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</si>
  <si>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</si>
  <si>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</si>
  <si>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</si>
  <si>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</si>
  <si>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</si>
  <si>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</si>
  <si>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</si>
  <si>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</si>
  <si>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</si>
  <si>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</si>
  <si>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</si>
  <si>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</si>
  <si>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</si>
  <si>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</si>
  <si>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</si>
  <si>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</si>
  <si>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</si>
  <si>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</si>
  <si>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</si>
  <si>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</si>
  <si>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</si>
  <si>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</si>
  <si>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</si>
  <si>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</si>
  <si>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</si>
  <si>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</si>
  <si>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</si>
  <si>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</si>
  <si>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</si>
  <si>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</si>
  <si>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</si>
  <si>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</si>
  <si>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</si>
  <si>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</si>
  <si>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</si>
  <si>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</si>
  <si>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</si>
  <si>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</si>
  <si>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</si>
  <si>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</si>
  <si>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</si>
  <si>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</si>
  <si>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</si>
  <si>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</si>
  <si>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</si>
  <si>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</si>
  <si>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</si>
  <si>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</si>
  <si>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</si>
  <si>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</si>
  <si>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</si>
  <si>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</si>
  <si>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</si>
  <si>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</si>
  <si>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</si>
  <si>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</si>
  <si>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</si>
  <si>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</si>
  <si>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</si>
  <si>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</si>
  <si>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</si>
  <si>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</si>
  <si>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</si>
  <si>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</si>
  <si>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</si>
  <si>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</si>
  <si>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</si>
  <si>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</si>
  <si>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</si>
  <si>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</si>
  <si>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</si>
  <si>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</si>
  <si>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</si>
  <si>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</si>
  <si>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</si>
  <si>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</si>
  <si>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</si>
  <si>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</si>
  <si>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</si>
  <si>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</si>
  <si>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</si>
  <si>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</si>
  <si>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</si>
  <si>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</si>
  <si>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</si>
  <si>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</si>
  <si>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</si>
  <si>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</si>
  <si>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</si>
  <si>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</si>
  <si>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</si>
  <si>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</si>
  <si>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</si>
  <si>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</si>
  <si>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</si>
  <si>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</si>
  <si>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</si>
  <si>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</si>
  <si>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</si>
  <si>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</si>
  <si>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</si>
  <si>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</si>
  <si>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</si>
  <si>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</si>
  <si>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</si>
  <si>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</si>
  <si>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</si>
  <si>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</si>
  <si>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</si>
  <si>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</si>
  <si>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</si>
  <si>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</si>
  <si>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</si>
  <si>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</si>
  <si>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</si>
  <si>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</si>
  <si>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</si>
  <si>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</si>
  <si>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</si>
  <si>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</si>
  <si>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</si>
  <si>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</si>
  <si>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</si>
  <si>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</si>
  <si>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</si>
  <si>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</si>
  <si>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</si>
  <si>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</si>
  <si>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</si>
  <si>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</si>
  <si>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</si>
  <si>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</si>
  <si>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</si>
  <si>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</si>
  <si>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</si>
  <si>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</si>
  <si>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</si>
  <si>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</si>
  <si>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</si>
  <si>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</si>
  <si>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</si>
  <si>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</si>
  <si>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</si>
  <si>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</si>
  <si>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</si>
  <si>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</si>
  <si>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</si>
  <si>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</si>
  <si>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</si>
  <si>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</si>
  <si>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</si>
  <si>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</si>
  <si>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</si>
  <si>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</si>
  <si>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</si>
  <si>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</si>
  <si>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</si>
  <si>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</si>
  <si>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</si>
  <si>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</si>
  <si>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</si>
  <si>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</si>
  <si>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</si>
  <si>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</si>
  <si>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</si>
  <si>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</si>
  <si>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</si>
  <si>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</si>
  <si>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</si>
  <si>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</si>
  <si>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</si>
  <si>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</si>
  <si>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</si>
  <si>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</si>
  <si>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</si>
  <si>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</si>
  <si>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</si>
  <si>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</si>
  <si>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</si>
  <si>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</si>
  <si>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</si>
  <si>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</si>
  <si>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</si>
  <si>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</si>
  <si>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</si>
  <si>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</si>
  <si>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</si>
  <si>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</si>
  <si>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</si>
  <si>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</si>
  <si>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</si>
  <si>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</si>
  <si>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</si>
  <si>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</si>
  <si>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</si>
  <si>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</si>
  <si>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</si>
  <si>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</si>
  <si>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</si>
  <si>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</si>
  <si>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</si>
  <si>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</si>
  <si>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</si>
  <si>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</si>
  <si>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</si>
  <si>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</si>
  <si>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</si>
  <si>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</si>
  <si>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</si>
  <si>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</si>
  <si>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</si>
  <si>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</si>
  <si>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</si>
  <si>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</si>
  <si>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</si>
  <si>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</si>
  <si>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</si>
  <si>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</si>
  <si>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</si>
  <si>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</si>
  <si>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</si>
  <si>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</si>
  <si>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</si>
  <si>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</si>
  <si>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</si>
  <si>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</si>
  <si>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</si>
  <si>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</si>
  <si>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</si>
  <si>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</si>
  <si>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</si>
  <si>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</si>
  <si>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</si>
  <si>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</si>
  <si>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</si>
  <si>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</si>
  <si>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</si>
  <si>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</si>
  <si>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</si>
  <si>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</si>
  <si>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</si>
  <si>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</si>
  <si>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</si>
  <si>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</si>
  <si>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</si>
  <si>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</si>
  <si>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</si>
  <si>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</si>
  <si>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</si>
  <si>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</si>
  <si>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</si>
  <si>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</si>
  <si>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</si>
  <si>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</si>
  <si>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</si>
  <si>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</si>
  <si>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</si>
  <si>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</si>
  <si>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</si>
  <si>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</si>
  <si>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</si>
  <si>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</si>
  <si>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</si>
  <si>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</si>
  <si>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</si>
  <si>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</si>
  <si>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</si>
  <si>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</si>
  <si>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</si>
  <si>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</si>
  <si>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</si>
  <si>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</si>
  <si>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</si>
  <si>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</si>
  <si>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</si>
  <si>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</si>
  <si>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</si>
  <si>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</si>
  <si>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</si>
  <si>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</si>
  <si>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</si>
  <si>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</si>
  <si>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</si>
  <si>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</si>
  <si>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</si>
  <si>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</si>
  <si>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</si>
  <si>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</si>
  <si>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</si>
  <si>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</si>
  <si>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</si>
  <si>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</si>
  <si>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</si>
  <si>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</si>
  <si>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</si>
  <si>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</si>
  <si>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</si>
  <si>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</si>
  <si>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</si>
  <si>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</si>
  <si>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</si>
  <si>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</si>
  <si>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</si>
  <si>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</si>
  <si>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</si>
  <si>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</si>
  <si>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</si>
  <si>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</si>
  <si>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</si>
  <si>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</si>
  <si>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</si>
  <si>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</si>
  <si>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</si>
  <si>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</si>
  <si>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</si>
  <si>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</si>
  <si>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</si>
  <si>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</si>
  <si>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</si>
  <si>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</si>
  <si>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</si>
  <si>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</si>
  <si>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</si>
  <si>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</si>
  <si>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</si>
  <si>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</si>
  <si>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</si>
  <si>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</si>
  <si>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</si>
  <si>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</si>
  <si>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</si>
  <si>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</si>
  <si>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</si>
  <si>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</si>
  <si>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</si>
  <si>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</si>
  <si>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</si>
  <si>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</si>
  <si>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</si>
  <si>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</si>
  <si>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</si>
  <si>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</si>
  <si>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</si>
  <si>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</si>
  <si>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</si>
  <si>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</si>
  <si>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</si>
  <si>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</si>
  <si>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</si>
  <si>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</si>
  <si>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</si>
  <si>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</si>
  <si>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</si>
  <si>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</si>
  <si>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</si>
  <si>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</si>
  <si>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</si>
  <si>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</si>
  <si>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</si>
  <si>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</si>
  <si>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</si>
  <si>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</si>
  <si>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</si>
  <si>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</si>
  <si>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</si>
  <si>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</si>
  <si>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</si>
  <si>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</si>
  <si>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</si>
  <si>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</si>
  <si>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</si>
  <si>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</si>
  <si>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</si>
  <si>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</si>
  <si>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</si>
  <si>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</si>
  <si>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</si>
  <si>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</si>
  <si>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</si>
  <si>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</si>
  <si>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</si>
  <si>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</si>
  <si>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</si>
  <si>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</si>
  <si>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</si>
  <si>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</si>
  <si>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</si>
  <si>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</si>
  <si>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</si>
  <si>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</si>
  <si>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</si>
  <si>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</si>
  <si>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</si>
  <si>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</si>
  <si>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</si>
  <si>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</si>
  <si>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</si>
  <si>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</si>
  <si>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</si>
  <si>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</si>
  <si>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</si>
  <si>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</si>
  <si>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</si>
  <si>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</si>
  <si>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</si>
  <si>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</si>
  <si>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</si>
  <si>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</si>
  <si>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</si>
  <si>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</si>
  <si>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</si>
  <si>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</si>
  <si>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</si>
  <si>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</si>
  <si>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</si>
  <si>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</si>
  <si>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</si>
  <si>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</si>
  <si>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</si>
  <si>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</si>
  <si>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</si>
  <si>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</si>
  <si>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</si>
  <si>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</si>
  <si>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</si>
  <si>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</si>
  <si>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</si>
  <si>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</si>
  <si>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</si>
  <si>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</si>
  <si>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</si>
  <si>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</si>
  <si>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</si>
  <si>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</si>
  <si>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</si>
  <si>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</si>
  <si>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</si>
  <si>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</si>
  <si>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</si>
  <si>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</si>
  <si>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</si>
  <si>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</si>
  <si>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</si>
  <si>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</si>
  <si>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</si>
  <si>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</si>
  <si>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</si>
  <si>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</si>
  <si>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</si>
  <si>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</si>
  <si>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</si>
  <si>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</si>
  <si>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</si>
  <si>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</si>
  <si>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</si>
  <si>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</si>
  <si>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</si>
  <si>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</si>
  <si>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</si>
  <si>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</si>
  <si>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</si>
  <si>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</si>
  <si>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</si>
  <si>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</si>
  <si>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</si>
  <si>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</si>
  <si>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</si>
  <si>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</si>
  <si>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</si>
  <si>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</si>
  <si>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</si>
  <si>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</si>
  <si>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</si>
  <si>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</si>
  <si>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</si>
  <si>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</si>
  <si>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</si>
  <si>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</si>
  <si>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</si>
  <si>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</si>
  <si>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</si>
  <si>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</si>
  <si>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</si>
  <si>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</si>
  <si>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</si>
  <si>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</si>
  <si>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</si>
  <si>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</si>
  <si>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</si>
  <si>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</si>
  <si>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</si>
  <si>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</si>
  <si>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</si>
  <si>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</si>
  <si>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</si>
  <si>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</si>
  <si>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</si>
  <si>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</si>
  <si>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</si>
  <si>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</si>
  <si>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</si>
  <si>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</si>
  <si>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</si>
  <si>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</si>
  <si>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</si>
  <si>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</si>
  <si>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</si>
  <si>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</si>
  <si>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</si>
  <si>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</si>
  <si>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</si>
  <si>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</si>
  <si>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</si>
  <si>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</si>
  <si>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</si>
  <si>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</si>
  <si>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</si>
  <si>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</si>
  <si>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</si>
  <si>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</si>
  <si>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</si>
  <si>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</si>
  <si>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</si>
  <si>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</si>
  <si>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</si>
  <si>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</si>
  <si>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</si>
  <si>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</si>
  <si>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</si>
  <si>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</si>
  <si>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</si>
  <si>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</si>
  <si>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</si>
  <si>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</si>
  <si>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</si>
  <si>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</si>
  <si>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</si>
  <si>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</si>
  <si>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</si>
  <si>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</si>
  <si>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</si>
  <si>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</si>
  <si>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</si>
  <si>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</si>
  <si>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</si>
  <si>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</si>
  <si>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</si>
  <si>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</si>
  <si>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</si>
  <si>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</si>
  <si>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</si>
  <si>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</si>
  <si>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</si>
  <si>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</si>
  <si>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</si>
  <si>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</si>
  <si>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</si>
  <si>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</si>
  <si>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</si>
  <si>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</si>
  <si>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</si>
  <si>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</si>
  <si>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</si>
  <si>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</si>
  <si>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</si>
  <si>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</si>
  <si>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</si>
  <si>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</si>
  <si>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</si>
  <si>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</si>
  <si>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</si>
  <si>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</si>
  <si>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</si>
  <si>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</si>
  <si>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</si>
  <si>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</si>
  <si>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</si>
  <si>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</si>
  <si>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</si>
  <si>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</si>
  <si>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</si>
  <si>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</si>
  <si>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</si>
  <si>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</si>
  <si>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</si>
  <si>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</si>
  <si>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</si>
  <si>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</si>
  <si>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</si>
  <si>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</si>
  <si>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</si>
  <si>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</si>
  <si>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</si>
  <si>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</si>
  <si>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</si>
  <si>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</si>
  <si>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</si>
  <si>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</si>
  <si>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</si>
  <si>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</si>
  <si>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</si>
  <si>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</si>
  <si>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</si>
  <si>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</si>
  <si>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</si>
  <si>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</si>
  <si>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</si>
  <si>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</si>
  <si>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</si>
  <si>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</si>
  <si>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</si>
  <si>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</si>
  <si>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</si>
  <si>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</si>
  <si>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</si>
  <si>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</si>
  <si>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</si>
  <si>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</si>
  <si>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</si>
  <si>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</si>
  <si>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</si>
  <si>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</si>
  <si>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</si>
  <si>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</si>
  <si>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</si>
  <si>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</si>
  <si>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</si>
  <si>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</si>
  <si>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</si>
  <si>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</si>
  <si>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</si>
  <si>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</si>
  <si>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</si>
  <si>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</si>
  <si>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</si>
  <si>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</si>
  <si>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</si>
  <si>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</si>
  <si>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</si>
  <si>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</si>
  <si>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</si>
  <si>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</si>
  <si>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</si>
  <si>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</si>
  <si>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</si>
  <si>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</si>
  <si>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</si>
  <si>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</si>
  <si>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</si>
  <si>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</si>
  <si>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</si>
  <si>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</si>
  <si>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</si>
  <si>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</si>
  <si>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</si>
  <si>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</si>
  <si>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</si>
  <si>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</si>
  <si>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</si>
  <si>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</si>
  <si>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</si>
  <si>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</si>
  <si>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</si>
  <si>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</si>
  <si>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</si>
  <si>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</si>
  <si>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</si>
  <si>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</si>
  <si>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</si>
  <si>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</si>
  <si>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</si>
  <si>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</si>
  <si>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</si>
  <si>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</si>
  <si>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</si>
  <si>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</si>
  <si>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</si>
  <si>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</si>
  <si>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</si>
  <si>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</si>
  <si>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</si>
  <si>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</si>
  <si>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</si>
  <si>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</si>
  <si>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</si>
  <si>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</si>
  <si>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</si>
  <si>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</si>
  <si>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</si>
  <si>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</si>
  <si>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</si>
  <si>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</si>
  <si>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</si>
  <si>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</si>
  <si>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</si>
  <si>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</si>
  <si>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</si>
  <si>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</si>
  <si>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</si>
  <si>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</si>
  <si>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</si>
  <si>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</si>
  <si>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</si>
  <si>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</si>
  <si>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</si>
  <si>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</si>
  <si>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</si>
  <si>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</si>
  <si>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</si>
  <si>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</si>
  <si>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</si>
  <si>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</si>
  <si>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</si>
  <si>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</si>
  <si>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</si>
  <si>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</si>
  <si>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</si>
  <si>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</si>
  <si>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</si>
  <si>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</si>
  <si>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</si>
  <si>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</si>
  <si>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</si>
  <si>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</si>
  <si>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</si>
  <si>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</si>
  <si>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</si>
  <si>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</si>
  <si>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</si>
  <si>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</si>
  <si>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</si>
  <si>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</si>
  <si>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</si>
  <si>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</si>
  <si>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</si>
  <si>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</si>
  <si>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</si>
  <si>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</si>
  <si>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</si>
  <si>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</si>
  <si>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</si>
  <si>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</si>
  <si>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</si>
  <si>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</si>
  <si>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</si>
  <si>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</si>
  <si>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</si>
  <si>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</si>
  <si>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</si>
  <si>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</si>
  <si>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</si>
  <si>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</si>
  <si>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</si>
  <si>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</si>
  <si>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</si>
  <si>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</si>
  <si>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</si>
  <si>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</si>
  <si>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</si>
  <si>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</si>
  <si>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</si>
  <si>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</si>
  <si>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</si>
  <si>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</si>
  <si>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</si>
  <si>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</si>
  <si>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</si>
  <si>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</si>
  <si>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</si>
  <si>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</si>
  <si>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</si>
  <si>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</si>
  <si>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</si>
  <si>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</si>
  <si>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</si>
  <si>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</si>
  <si>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</si>
  <si>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</si>
  <si>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</si>
  <si>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</si>
  <si>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</si>
  <si>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</si>
  <si>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</si>
  <si>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</si>
  <si>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</si>
  <si>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</si>
  <si>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</si>
  <si>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</si>
  <si>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</si>
  <si>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</si>
  <si>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</si>
  <si>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</si>
  <si>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</si>
  <si>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</si>
  <si>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</si>
  <si>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</si>
  <si>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</si>
  <si>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</si>
  <si>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</si>
  <si>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</si>
  <si>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</si>
  <si>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</si>
  <si>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</si>
  <si>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</si>
  <si>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</si>
  <si>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</si>
  <si>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</si>
  <si>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</si>
  <si>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</si>
  <si>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</si>
  <si>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</si>
  <si>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</si>
  <si>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</si>
  <si>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</si>
  <si>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</si>
  <si>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</si>
  <si>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</si>
  <si>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</si>
  <si>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</si>
  <si>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</si>
  <si>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</si>
  <si>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</si>
  <si>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</si>
  <si>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</si>
  <si>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</si>
  <si>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</si>
  <si>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</si>
  <si>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</si>
  <si>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</si>
  <si>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</si>
  <si>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</si>
  <si>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</si>
  <si>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</si>
  <si>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</si>
  <si>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</si>
  <si>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</si>
  <si>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</si>
  <si>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</si>
  <si>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</si>
  <si>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</si>
  <si>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</si>
  <si>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</si>
  <si>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</si>
  <si>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</si>
  <si>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</si>
  <si>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</si>
  <si>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</si>
  <si>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</si>
  <si>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</si>
  <si>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</si>
  <si>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</si>
  <si>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</si>
  <si>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</si>
  <si>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</si>
  <si>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</si>
  <si>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</si>
  <si>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</si>
  <si>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</si>
  <si>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</si>
  <si>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</si>
  <si>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</si>
  <si>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</si>
  <si>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</si>
  <si>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</si>
  <si>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</si>
  <si>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</si>
  <si>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</si>
  <si>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</si>
  <si>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</si>
  <si>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</si>
  <si>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</si>
  <si>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</si>
  <si>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</si>
  <si>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</si>
  <si>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</si>
  <si>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</si>
  <si>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</si>
  <si>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</si>
  <si>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</si>
  <si>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</si>
  <si>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</si>
  <si>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</si>
  <si>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</si>
  <si>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</si>
  <si>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</si>
  <si>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</si>
  <si>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</si>
  <si>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</si>
  <si>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</si>
  <si>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</si>
  <si>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</si>
  <si>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</si>
  <si>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</si>
  <si>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</si>
  <si>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</si>
  <si>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</si>
  <si>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</si>
  <si>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</si>
  <si>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</si>
  <si>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</si>
  <si>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</si>
  <si>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</si>
  <si>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</si>
  <si>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</si>
  <si>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</si>
  <si>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</si>
  <si>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</si>
  <si>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</si>
  <si>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</si>
  <si>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</si>
  <si>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</si>
  <si>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</si>
  <si>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</si>
  <si>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</si>
  <si>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</si>
  <si>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</si>
  <si>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</si>
  <si>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</si>
  <si>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</si>
  <si>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</si>
  <si>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</si>
  <si>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</si>
  <si>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</si>
  <si>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</si>
  <si>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</si>
  <si>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</si>
  <si>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</si>
  <si>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</si>
  <si>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</si>
  <si>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</si>
  <si>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</si>
  <si>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</si>
  <si>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</si>
  <si>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</si>
  <si>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</si>
  <si>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</si>
  <si>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</si>
  <si>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</si>
  <si>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</si>
  <si>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</si>
  <si>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</si>
  <si>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</si>
  <si>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</si>
  <si>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</si>
  <si>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</si>
  <si>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</si>
  <si>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</si>
  <si>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</si>
  <si>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</si>
  <si>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</si>
  <si>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</si>
  <si>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</si>
  <si>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</si>
  <si>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</si>
  <si>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</si>
  <si>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</si>
  <si>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</si>
  <si>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</si>
  <si>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</si>
  <si>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</si>
  <si>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</si>
  <si>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</si>
  <si>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</si>
  <si>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</si>
  <si>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</si>
  <si>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</si>
  <si>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</si>
  <si>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</si>
  <si>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</si>
  <si>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</si>
  <si>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</si>
  <si>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</si>
  <si>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</si>
  <si>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</si>
  <si>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</si>
  <si>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</si>
  <si>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</si>
  <si>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</si>
  <si>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</si>
  <si>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</si>
  <si>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</si>
  <si>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</si>
  <si>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</si>
  <si>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</si>
  <si>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</si>
  <si>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</si>
  <si>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</si>
  <si>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</si>
  <si>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</si>
  <si>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</si>
  <si>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</si>
  <si>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</si>
  <si>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</si>
  <si>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</si>
  <si>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</si>
  <si>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</si>
  <si>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</si>
  <si>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</si>
  <si>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</si>
  <si>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</si>
  <si>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</si>
  <si>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</si>
  <si>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</si>
  <si>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</si>
  <si>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</si>
  <si>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</si>
  <si>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</si>
  <si>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</si>
  <si>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</si>
  <si>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</si>
  <si>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</si>
  <si>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</si>
  <si>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</si>
  <si>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</si>
  <si>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</si>
  <si>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</si>
  <si>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</si>
  <si>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</si>
  <si>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</si>
  <si>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</si>
  <si>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</si>
  <si>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</si>
  <si>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</si>
  <si>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</si>
  <si>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</si>
  <si>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</si>
  <si>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</si>
  <si>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</si>
  <si>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</si>
  <si>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</si>
  <si>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</si>
  <si>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</si>
  <si>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</si>
  <si>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</si>
  <si>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</si>
  <si>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</si>
  <si>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</si>
  <si>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</si>
  <si>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</si>
  <si>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</si>
  <si>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</si>
  <si>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</si>
  <si>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</si>
  <si>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</si>
  <si>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</si>
  <si>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</si>
  <si>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</si>
  <si>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</si>
  <si>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</si>
  <si>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</si>
  <si>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</si>
  <si>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</si>
  <si>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</si>
  <si>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</si>
  <si>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</si>
  <si>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</si>
  <si>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</si>
  <si>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</si>
  <si>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</si>
  <si>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</si>
  <si>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</si>
  <si>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</si>
  <si>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</si>
  <si>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</si>
  <si>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</si>
  <si>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</si>
  <si>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</si>
  <si>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</si>
  <si>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</si>
  <si>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</si>
  <si>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</si>
  <si>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</si>
  <si>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</si>
  <si>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</si>
  <si>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</si>
  <si>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</si>
  <si>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</si>
  <si>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</si>
  <si>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</si>
  <si>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</si>
  <si>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</si>
  <si>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</si>
  <si>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</si>
  <si>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</si>
  <si>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</si>
  <si>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</si>
  <si>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</si>
  <si>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</si>
  <si>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</si>
  <si>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</si>
  <si>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</si>
  <si>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</si>
  <si>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</si>
  <si>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</si>
  <si>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</si>
  <si>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</si>
  <si>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</si>
  <si>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</si>
  <si>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</si>
  <si>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</si>
  <si>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</si>
  <si>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</si>
  <si>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</si>
  <si>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</si>
  <si>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</si>
  <si>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</si>
  <si>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</si>
  <si>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</si>
  <si>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</si>
  <si>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</si>
  <si>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</si>
  <si>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</si>
  <si>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</si>
  <si>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</si>
  <si>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</si>
  <si>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</si>
  <si>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</si>
  <si>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</si>
  <si>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</si>
  <si>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</si>
  <si>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</si>
  <si>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</si>
  <si>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</si>
  <si>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</si>
  <si>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</si>
  <si>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</si>
  <si>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</si>
  <si>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</si>
  <si>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</si>
  <si>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</si>
  <si>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</si>
  <si>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</si>
  <si>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</si>
  <si>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</si>
  <si>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</si>
  <si>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</si>
  <si>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</si>
  <si>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</si>
  <si>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</si>
  <si>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</si>
  <si>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</si>
  <si>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</si>
  <si>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</si>
  <si>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</si>
  <si>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</si>
  <si>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</si>
  <si>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</si>
  <si>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</si>
  <si>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</si>
  <si>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</si>
  <si>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</si>
  <si>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</si>
  <si>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</si>
  <si>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</si>
  <si>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</si>
  <si>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</si>
  <si>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</si>
  <si>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</si>
  <si>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</si>
  <si>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</si>
  <si>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</si>
  <si>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</si>
  <si>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</si>
  <si>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</si>
  <si>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</si>
  <si>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</si>
  <si>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</si>
  <si>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</si>
  <si>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</si>
  <si>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</si>
  <si>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</si>
  <si>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</si>
  <si>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</si>
  <si>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</si>
  <si>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</si>
  <si>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</si>
  <si>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</si>
  <si>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</si>
  <si>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</si>
  <si>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</si>
  <si>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</si>
  <si>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</si>
  <si>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</si>
  <si>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</si>
  <si>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</si>
  <si>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</si>
  <si>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</si>
  <si>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</si>
  <si>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</si>
  <si>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</si>
  <si>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</si>
  <si>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</si>
  <si>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</si>
  <si>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</si>
  <si>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</si>
  <si>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</si>
  <si>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</si>
  <si>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</si>
  <si>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</si>
  <si>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</si>
  <si>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</si>
  <si>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</si>
  <si>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</si>
  <si>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</si>
  <si>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</si>
  <si>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</si>
  <si>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</si>
  <si>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</si>
  <si>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</si>
  <si>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</si>
  <si>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</si>
  <si>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</si>
  <si>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</si>
  <si>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</si>
  <si>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</si>
  <si>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</si>
  <si>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</si>
  <si>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</si>
  <si>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</si>
  <si>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</si>
  <si>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</si>
  <si>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</si>
  <si>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</si>
  <si>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</si>
  <si>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</si>
  <si>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</si>
  <si>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</si>
  <si>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</si>
  <si>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</si>
  <si>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</si>
  <si>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</si>
  <si>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</si>
  <si>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</si>
  <si>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</si>
  <si>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</si>
  <si>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</si>
  <si>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</si>
  <si>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</si>
  <si>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</si>
  <si>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</si>
  <si>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</si>
  <si>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</si>
  <si>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</si>
  <si>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</si>
  <si>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</si>
  <si>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</si>
  <si>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</si>
  <si>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</si>
  <si>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</si>
  <si>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</si>
  <si>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</si>
  <si>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</si>
  <si>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</si>
  <si>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</si>
  <si>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</si>
  <si>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</si>
  <si>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</si>
  <si>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</si>
  <si>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</si>
  <si>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</si>
  <si>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</si>
  <si>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</si>
  <si>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</si>
  <si>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</si>
  <si>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</si>
  <si>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</si>
  <si>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</si>
  <si>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</si>
  <si>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</si>
  <si>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</si>
  <si>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</si>
  <si>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</si>
  <si>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</si>
  <si>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</si>
  <si>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</si>
  <si>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</si>
  <si>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</si>
  <si>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</si>
  <si>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</si>
  <si>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</si>
  <si>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</si>
  <si>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</si>
  <si>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</si>
  <si>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</si>
  <si>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</si>
  <si>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</si>
  <si>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</si>
  <si>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</si>
  <si>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</si>
  <si>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</si>
  <si>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</si>
  <si>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</si>
  <si>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</si>
  <si>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</si>
  <si>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</si>
  <si>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</si>
  <si>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</si>
  <si>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</si>
  <si>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</si>
  <si>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</si>
  <si>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</si>
  <si>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</si>
  <si>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</si>
  <si>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</si>
  <si>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</si>
  <si>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</si>
  <si>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</si>
  <si>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</si>
  <si>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</si>
  <si>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</si>
  <si>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</si>
  <si>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</si>
  <si>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</si>
  <si>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</si>
  <si>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</si>
  <si>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</si>
  <si>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</si>
  <si>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</si>
  <si>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</si>
  <si>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</si>
  <si>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</si>
  <si>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</si>
  <si>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</si>
  <si>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</si>
  <si>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</si>
  <si>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</si>
  <si>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</si>
  <si>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</si>
  <si>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</si>
  <si>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</si>
  <si>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</si>
  <si>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</si>
  <si>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</si>
  <si>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</si>
  <si>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</si>
  <si>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</si>
  <si>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</si>
  <si>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</si>
  <si>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</si>
  <si>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</si>
  <si>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</si>
  <si>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</si>
  <si>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</si>
  <si>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</si>
  <si>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</si>
  <si>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</si>
  <si>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</si>
  <si>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</si>
  <si>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</si>
  <si>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</si>
  <si>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</si>
  <si>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</si>
  <si>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</si>
  <si>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</si>
  <si>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</si>
  <si>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</si>
  <si>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</si>
  <si>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</si>
  <si>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</si>
  <si>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</si>
  <si>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</si>
  <si>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</si>
  <si>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</si>
  <si>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</si>
  <si>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</si>
  <si>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</si>
  <si>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</si>
  <si>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</si>
  <si>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</si>
  <si>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</si>
  <si>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</si>
  <si>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</si>
  <si>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</si>
  <si>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</si>
  <si>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</si>
  <si>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</si>
  <si>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</si>
  <si>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</si>
  <si>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</si>
  <si>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</si>
  <si>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</si>
  <si>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</si>
  <si>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</si>
  <si>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</si>
  <si>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</si>
  <si>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</si>
  <si>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</si>
  <si>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</si>
  <si>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</si>
  <si>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</si>
  <si>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</si>
  <si>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</si>
  <si>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</si>
  <si>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</si>
  <si>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</si>
  <si>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</si>
  <si>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</si>
  <si>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</si>
  <si>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</si>
  <si>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</si>
  <si>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</si>
  <si>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</si>
  <si>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</si>
  <si>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</si>
  <si>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</si>
  <si>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</si>
  <si>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</si>
  <si>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</si>
  <si>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</si>
  <si>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</si>
  <si>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</si>
  <si>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</si>
  <si>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</si>
  <si>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</si>
  <si>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</si>
  <si>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</si>
  <si>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</si>
  <si>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</si>
  <si>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</si>
  <si>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</si>
  <si>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</si>
  <si>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</si>
  <si>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</si>
  <si>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</si>
  <si>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</si>
  <si>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</si>
  <si>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</si>
  <si>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</si>
  <si>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</si>
  <si>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</si>
  <si>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</si>
  <si>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</si>
  <si>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</si>
  <si>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</si>
  <si>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</si>
  <si>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</si>
  <si>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</si>
  <si>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</si>
  <si>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</si>
  <si>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</si>
  <si>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</si>
  <si>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</si>
  <si>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</si>
  <si>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</si>
  <si>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</si>
  <si>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</si>
  <si>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</si>
  <si>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</si>
  <si>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</si>
  <si>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</si>
  <si>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</si>
  <si>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</si>
  <si>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</si>
  <si>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</si>
  <si>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</si>
  <si>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</si>
  <si>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</si>
  <si>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</si>
  <si>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</si>
  <si>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</si>
  <si>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</si>
  <si>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</si>
  <si>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</si>
  <si>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</si>
  <si>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</si>
  <si>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</si>
  <si>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</si>
  <si>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</si>
  <si>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</si>
  <si>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</si>
  <si>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</si>
  <si>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</si>
  <si>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</si>
  <si>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</si>
  <si>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</si>
  <si>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</si>
  <si>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</si>
  <si>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</si>
  <si>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</si>
  <si>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</si>
  <si>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</si>
  <si>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</si>
  <si>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</si>
  <si>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</si>
  <si>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</si>
  <si>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</si>
  <si>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</si>
  <si>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</si>
  <si>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</si>
  <si>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</si>
  <si>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</si>
  <si>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</si>
  <si>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</si>
  <si>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</si>
  <si>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</si>
  <si>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</si>
  <si>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</si>
  <si>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</si>
  <si>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</si>
  <si>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</si>
  <si>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</si>
  <si>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</si>
  <si>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</si>
  <si>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</si>
  <si>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</si>
  <si>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</si>
  <si>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</si>
  <si>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</si>
  <si>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</si>
  <si>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</si>
  <si>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</si>
  <si>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</si>
  <si>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</si>
  <si>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</si>
  <si>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</si>
  <si>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</si>
  <si>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</si>
  <si>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</si>
  <si>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</si>
  <si>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</si>
  <si>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</si>
  <si>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</si>
  <si>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</si>
  <si>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</si>
  <si>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</si>
  <si>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</si>
  <si>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</si>
  <si>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</si>
  <si>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</si>
  <si>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</si>
  <si>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</si>
  <si>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</si>
  <si>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</si>
  <si>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</si>
  <si>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</si>
  <si>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</si>
  <si>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</si>
  <si>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</si>
  <si>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</si>
  <si>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</si>
  <si>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</si>
  <si>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</si>
  <si>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</si>
  <si>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</si>
  <si>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</si>
  <si>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</si>
  <si>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</si>
  <si>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</si>
  <si>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</si>
  <si>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</si>
  <si>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</si>
  <si>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</si>
  <si>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</si>
  <si>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</si>
  <si>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</si>
  <si>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</si>
  <si>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</si>
  <si>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</si>
  <si>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</si>
  <si>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</si>
  <si>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</si>
  <si>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</si>
  <si>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</si>
  <si>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</si>
  <si>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</si>
  <si>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</si>
  <si>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</si>
  <si>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</si>
  <si>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</si>
  <si>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</si>
  <si>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</si>
  <si>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</si>
  <si>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</si>
  <si>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</si>
  <si>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</si>
  <si>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</si>
  <si>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</si>
  <si>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</si>
  <si>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</si>
  <si>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</si>
  <si>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</si>
  <si>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</si>
  <si>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</si>
  <si>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</si>
  <si>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</si>
  <si>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</si>
  <si>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</si>
  <si>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</si>
  <si>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</si>
  <si>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</si>
  <si>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</si>
  <si>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</si>
  <si>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</si>
  <si>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</si>
  <si>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</si>
  <si>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</si>
  <si>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</si>
  <si>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</si>
  <si>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</si>
  <si>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</si>
  <si>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</si>
  <si>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</si>
  <si>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</si>
  <si>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</si>
  <si>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</si>
  <si>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</si>
  <si>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</si>
  <si>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</si>
  <si>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</si>
  <si>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</si>
  <si>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</si>
  <si>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</si>
  <si>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</si>
  <si>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</si>
  <si>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</si>
  <si>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</si>
  <si>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</si>
  <si>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</si>
  <si>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</si>
  <si>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</si>
  <si>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</si>
  <si>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</si>
  <si>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</si>
  <si>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</si>
  <si>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</si>
  <si>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</si>
  <si>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</si>
  <si>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</si>
  <si>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</si>
  <si>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</si>
  <si>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</si>
  <si>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</si>
  <si>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</si>
  <si>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</si>
  <si>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</si>
  <si>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</si>
  <si>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</si>
  <si>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</si>
  <si>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</si>
  <si>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</si>
  <si>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</si>
  <si>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</si>
  <si>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</si>
  <si>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</si>
  <si>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</si>
  <si>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</si>
  <si>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</si>
  <si>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</si>
  <si>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</si>
  <si>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</si>
  <si>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</si>
  <si>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</si>
  <si>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</si>
  <si>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</si>
  <si>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</si>
  <si>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</si>
  <si>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</si>
  <si>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</si>
  <si>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</si>
  <si>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</si>
  <si>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</si>
  <si>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</si>
  <si>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</si>
  <si>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</si>
  <si>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</si>
  <si>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</si>
  <si>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</si>
  <si>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</si>
  <si>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</si>
  <si>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</si>
  <si>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</si>
  <si>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</si>
  <si>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</si>
  <si>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</si>
  <si>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</si>
  <si>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</si>
  <si>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</si>
  <si>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</si>
  <si>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</si>
  <si>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</si>
  <si>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</si>
  <si>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</si>
  <si>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</si>
  <si>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</si>
  <si>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</si>
  <si>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</si>
  <si>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</si>
  <si>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</si>
  <si>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</si>
  <si>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</si>
  <si>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</si>
  <si>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</si>
  <si>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</si>
  <si>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</si>
  <si>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</si>
  <si>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</si>
  <si>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</si>
  <si>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</si>
  <si>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</si>
  <si>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</si>
  <si>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</si>
  <si>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</si>
  <si>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</si>
  <si>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</si>
  <si>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</si>
  <si>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</si>
  <si>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</si>
  <si>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</si>
  <si>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</si>
  <si>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</si>
  <si>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</si>
  <si>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</si>
  <si>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</si>
  <si>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</si>
  <si>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</si>
  <si>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</si>
  <si>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</si>
  <si>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</si>
  <si>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</si>
  <si>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</si>
  <si>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</si>
  <si>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</si>
  <si>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</si>
  <si>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</si>
  <si>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</si>
  <si>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</si>
  <si>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</si>
  <si>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</si>
  <si>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</si>
  <si>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</si>
  <si>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</si>
  <si>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</si>
  <si>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</si>
  <si>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</si>
  <si>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</si>
  <si>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</si>
  <si>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</si>
  <si>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</si>
  <si>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</si>
  <si>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</si>
  <si>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</si>
  <si>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</si>
  <si>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</si>
  <si>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</si>
  <si>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</si>
  <si>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</si>
  <si>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</si>
  <si>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</si>
  <si>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</si>
  <si>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</si>
  <si>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</si>
  <si>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</si>
  <si>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</si>
  <si>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</si>
  <si>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</si>
  <si>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</si>
  <si>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</si>
  <si>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</si>
  <si>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</si>
  <si>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</si>
  <si>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</si>
  <si>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</si>
  <si>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</si>
  <si>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</si>
  <si>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</si>
  <si>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</si>
  <si>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</si>
  <si>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</si>
  <si>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</si>
  <si>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</si>
  <si>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</si>
  <si>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</si>
  <si>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</si>
  <si>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</si>
  <si>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</si>
  <si>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</si>
  <si>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</si>
  <si>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</si>
  <si>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</si>
  <si>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</si>
  <si>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</si>
  <si>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</si>
  <si>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</si>
  <si>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</si>
  <si>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</si>
  <si>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</si>
  <si>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</si>
  <si>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</si>
  <si>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</si>
  <si>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</si>
  <si>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</si>
  <si>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</si>
  <si>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</si>
  <si>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</si>
  <si>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</si>
  <si>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</si>
  <si>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</si>
  <si>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</si>
  <si>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</si>
  <si>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</si>
  <si>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</si>
  <si>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</si>
  <si>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</si>
  <si>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</si>
  <si>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</si>
  <si>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</si>
  <si>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</si>
  <si>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</si>
  <si>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</si>
  <si>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</si>
  <si>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</si>
  <si>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</si>
  <si>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</si>
  <si>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</si>
  <si>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</si>
  <si>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</si>
  <si>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</si>
  <si>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</si>
  <si>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</si>
  <si>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</si>
  <si>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</si>
  <si>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</si>
  <si>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</si>
  <si>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</si>
  <si>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</si>
  <si>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</si>
  <si>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</si>
  <si>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</si>
  <si>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</si>
  <si>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</si>
  <si>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</si>
  <si>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</si>
  <si>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</si>
  <si>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</si>
  <si>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</si>
  <si>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</si>
  <si>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</si>
  <si>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</si>
  <si>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</si>
  <si>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</si>
  <si>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</si>
  <si>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</si>
  <si>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</si>
  <si>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</si>
  <si>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</si>
  <si>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</si>
  <si>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</si>
  <si>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</si>
  <si>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</si>
  <si>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</si>
  <si>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</si>
  <si>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</si>
  <si>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</si>
  <si>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</si>
  <si>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</si>
  <si>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</si>
  <si>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</si>
  <si>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</si>
  <si>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</si>
  <si>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</si>
  <si>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</si>
  <si>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</si>
  <si>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</si>
  <si>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</si>
  <si>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</si>
  <si>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</si>
  <si>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</si>
  <si>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</si>
  <si>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</si>
  <si>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</si>
  <si>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</si>
  <si>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</si>
  <si>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</si>
  <si>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</si>
  <si>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</si>
  <si>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</si>
  <si>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</si>
  <si>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</si>
  <si>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</si>
  <si>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</si>
  <si>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</si>
  <si>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</si>
  <si>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</si>
  <si>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</si>
  <si>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</si>
  <si>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</si>
  <si>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</si>
  <si>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</si>
  <si>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</si>
  <si>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</si>
  <si>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</si>
  <si>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</si>
  <si>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</si>
  <si>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</si>
  <si>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</si>
  <si>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</si>
  <si>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</si>
  <si>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</si>
  <si>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</si>
  <si>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</si>
  <si>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</si>
  <si>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</si>
  <si>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</si>
  <si>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</si>
  <si>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</si>
  <si>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</si>
  <si>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</si>
  <si>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</si>
  <si>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</si>
  <si>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</si>
  <si>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</si>
  <si>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</si>
  <si>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</si>
  <si>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</si>
  <si>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</si>
  <si>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</si>
  <si>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</si>
  <si>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</si>
  <si>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</si>
  <si>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</si>
  <si>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</si>
  <si>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</si>
  <si>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</si>
  <si>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</si>
  <si>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</si>
  <si>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</si>
  <si>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</si>
  <si>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</si>
  <si>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</si>
  <si>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</si>
  <si>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</si>
  <si>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</si>
  <si>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</si>
  <si>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</si>
  <si>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</si>
  <si>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</si>
  <si>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</si>
  <si>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</si>
  <si>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</si>
  <si>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</si>
  <si>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</si>
  <si>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</si>
  <si>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</si>
  <si>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</si>
  <si>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</si>
  <si>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</si>
  <si>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</si>
  <si>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</si>
  <si>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</si>
  <si>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</si>
  <si>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</si>
  <si>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</si>
  <si>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</si>
  <si>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</si>
  <si>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</si>
  <si>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</si>
  <si>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</si>
  <si>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</si>
  <si>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</si>
  <si>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</si>
  <si>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</si>
  <si>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</si>
  <si>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</si>
  <si>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</si>
  <si>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</si>
  <si>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</si>
  <si>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</si>
  <si>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</si>
  <si>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</si>
  <si>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</si>
  <si>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</si>
  <si>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</si>
  <si>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</si>
  <si>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</si>
  <si>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</si>
  <si>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</si>
  <si>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</si>
  <si>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</si>
  <si>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</si>
  <si>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</si>
  <si>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</si>
  <si>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</si>
  <si>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</si>
  <si>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</si>
  <si>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</si>
  <si>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</si>
  <si>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</si>
  <si>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</si>
  <si>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</si>
  <si>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</si>
  <si>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</si>
  <si>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</si>
  <si>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</si>
  <si>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</si>
  <si>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</si>
  <si>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</si>
  <si>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</si>
  <si>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</si>
  <si>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</si>
  <si>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</si>
  <si>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</si>
  <si>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</si>
  <si>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</si>
  <si>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</si>
  <si>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</si>
  <si>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</si>
  <si>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</si>
  <si>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</si>
  <si>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</si>
  <si>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</si>
  <si>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</si>
  <si>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</si>
  <si>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</si>
  <si>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</si>
  <si>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</si>
  <si>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</si>
  <si>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</si>
  <si>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</si>
  <si>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</si>
  <si>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</si>
  <si>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</si>
  <si>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</si>
  <si>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</si>
  <si>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</si>
  <si>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</si>
  <si>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</si>
  <si>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</si>
  <si>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</si>
  <si>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</si>
  <si>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</si>
  <si>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</si>
  <si>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</si>
  <si>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</si>
  <si>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</si>
  <si>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</si>
  <si>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</si>
  <si>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</si>
  <si>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</si>
  <si>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</si>
  <si>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</si>
  <si>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</si>
  <si>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</si>
  <si>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</si>
  <si>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</si>
  <si>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</si>
  <si>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</si>
  <si>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</si>
  <si>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</si>
  <si>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</si>
  <si>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</si>
  <si>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</si>
  <si>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</si>
  <si>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</si>
  <si>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</si>
  <si>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</si>
  <si>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</si>
  <si>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</si>
  <si>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</si>
  <si>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</si>
  <si>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</si>
  <si>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</si>
  <si>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</si>
  <si>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</si>
  <si>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</si>
  <si>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</si>
  <si>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</si>
  <si>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</si>
  <si>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</si>
  <si>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</si>
  <si>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</si>
  <si>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</si>
  <si>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</si>
  <si>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</si>
  <si>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</si>
  <si>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</si>
  <si>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</si>
  <si>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</si>
  <si>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</si>
  <si>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</si>
  <si>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</si>
  <si>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</si>
  <si>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</si>
  <si>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</si>
  <si>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</si>
  <si>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</si>
  <si>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</si>
  <si>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</si>
  <si>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</si>
  <si>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</si>
  <si>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</si>
  <si>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</si>
  <si>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</si>
  <si>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</si>
  <si>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</si>
  <si>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</si>
  <si>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</si>
  <si>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</si>
  <si>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</si>
  <si>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</si>
  <si>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</si>
  <si>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</si>
  <si>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</si>
  <si>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</si>
  <si>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</si>
  <si>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</si>
  <si>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</si>
  <si>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</si>
  <si>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</si>
  <si>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</si>
  <si>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</si>
  <si>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</si>
  <si>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</si>
  <si>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</si>
  <si>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</si>
  <si>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</si>
  <si>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</si>
  <si>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</si>
  <si>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</si>
  <si>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</si>
  <si>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</si>
  <si>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</si>
  <si>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</si>
  <si>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</si>
  <si>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</si>
  <si>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</si>
  <si>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</si>
  <si>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</si>
  <si>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</si>
  <si>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</si>
  <si>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</si>
  <si>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</si>
  <si>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</si>
  <si>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</si>
  <si>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</si>
  <si>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</si>
  <si>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</si>
  <si>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</si>
  <si>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</si>
  <si>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</si>
  <si>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</si>
  <si>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</si>
  <si>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</si>
  <si>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</si>
  <si>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</si>
  <si>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</si>
  <si>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</si>
  <si>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</si>
  <si>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</si>
  <si>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</si>
  <si>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</si>
  <si>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</si>
  <si>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</si>
  <si>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</si>
  <si>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</si>
  <si>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</si>
  <si>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</si>
  <si>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</si>
  <si>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</si>
  <si>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</si>
  <si>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</si>
  <si>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</si>
  <si>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</si>
  <si>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</si>
  <si>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</si>
  <si>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</si>
  <si>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</si>
  <si>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</si>
  <si>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</si>
  <si>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</si>
  <si>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</si>
  <si>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</si>
  <si>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</si>
  <si>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</si>
  <si>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</si>
  <si>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</si>
  <si>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</si>
  <si>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</si>
  <si>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</si>
  <si>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</si>
  <si>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</si>
  <si>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</si>
  <si>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</si>
  <si>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</si>
  <si>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</si>
  <si>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</si>
  <si>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</si>
  <si>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</si>
  <si>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</si>
  <si>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</si>
  <si>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</si>
  <si>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</si>
  <si>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</si>
  <si>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</si>
  <si>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</si>
  <si>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</si>
  <si>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</si>
  <si>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</si>
  <si>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</si>
  <si>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</si>
  <si>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</si>
  <si>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</si>
  <si>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</si>
  <si>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</si>
  <si>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</si>
  <si>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</si>
  <si>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</si>
  <si>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</si>
  <si>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</si>
  <si>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</si>
  <si>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</si>
  <si>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</si>
  <si>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</si>
  <si>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</si>
  <si>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</si>
  <si>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</si>
  <si>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</si>
  <si>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</si>
  <si>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</si>
  <si>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</si>
  <si>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</si>
  <si>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</si>
  <si>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</si>
  <si>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</si>
  <si>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</si>
  <si>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</si>
  <si>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</si>
  <si>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</si>
  <si>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</si>
  <si>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</si>
  <si>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</si>
  <si>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</si>
  <si>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</si>
  <si>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</si>
  <si>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</si>
  <si>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</si>
  <si>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</si>
  <si>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</si>
  <si>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</si>
  <si>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</si>
  <si>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</si>
  <si>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</si>
  <si>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</si>
  <si>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</si>
  <si>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</si>
  <si>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</si>
  <si>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</si>
  <si>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</si>
  <si>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</si>
  <si>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</si>
  <si>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</si>
  <si>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</si>
  <si>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</si>
  <si>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</si>
  <si>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</si>
  <si>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</si>
  <si>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</si>
  <si>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</si>
  <si>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</si>
  <si>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</si>
  <si>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</si>
  <si>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</si>
  <si>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</si>
  <si>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</si>
  <si>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</si>
  <si>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</si>
  <si>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</si>
  <si>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</si>
  <si>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</si>
  <si>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</si>
  <si>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</si>
  <si>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</si>
  <si>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</si>
  <si>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</si>
  <si>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</si>
  <si>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</si>
  <si>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</si>
  <si>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</si>
  <si>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</si>
  <si>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</si>
  <si>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</si>
  <si>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</si>
  <si>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</si>
  <si>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</si>
  <si>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</si>
  <si>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</si>
  <si>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</si>
  <si>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</si>
  <si>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</si>
  <si>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</si>
  <si>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</si>
  <si>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</si>
  <si>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</si>
  <si>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</si>
  <si>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</si>
  <si>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</si>
  <si>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</si>
  <si>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</si>
  <si>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</si>
  <si>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</si>
  <si>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</si>
  <si>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</si>
  <si>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</si>
  <si>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</si>
  <si>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</si>
  <si>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</si>
  <si>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</si>
  <si>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</si>
  <si>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</si>
  <si>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</si>
  <si>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</si>
  <si>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</si>
  <si>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</si>
  <si>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</si>
  <si>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</si>
  <si>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</si>
  <si>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</si>
  <si>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</si>
  <si>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</si>
  <si>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</si>
  <si>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</si>
  <si>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</si>
  <si>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</si>
  <si>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</si>
  <si>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</si>
  <si>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</si>
  <si>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</si>
  <si>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</si>
  <si>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</si>
  <si>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</si>
  <si>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</si>
  <si>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</si>
  <si>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</si>
  <si>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</si>
  <si>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</si>
  <si>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</si>
  <si>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</si>
  <si>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</si>
  <si>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</si>
  <si>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</si>
  <si>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</si>
  <si>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</si>
  <si>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</si>
  <si>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</si>
  <si>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</si>
  <si>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</si>
  <si>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</si>
  <si>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</si>
  <si>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</si>
  <si>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</si>
  <si>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</si>
  <si>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</si>
  <si>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</si>
  <si>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</si>
  <si>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</si>
  <si>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</si>
  <si>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</si>
  <si>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</si>
  <si>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</si>
  <si>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</si>
  <si>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</si>
  <si>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</si>
  <si>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</si>
  <si>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</si>
  <si>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</si>
  <si>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</si>
  <si>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</si>
  <si>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</si>
  <si>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</si>
  <si>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</si>
  <si>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</si>
  <si>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</si>
  <si>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</si>
  <si>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</si>
  <si>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</si>
  <si>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</si>
  <si>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</si>
  <si>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</si>
  <si>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</si>
  <si>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</si>
  <si>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</si>
  <si>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</si>
  <si>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</si>
  <si>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</si>
  <si>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</si>
  <si>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</si>
  <si>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</si>
  <si>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</si>
  <si>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</si>
  <si>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</si>
  <si>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</si>
  <si>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</si>
  <si>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</si>
  <si>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</si>
  <si>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</si>
  <si>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</si>
  <si>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</si>
  <si>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</si>
  <si>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</si>
  <si>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</si>
  <si>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</si>
  <si>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</si>
  <si>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</si>
  <si>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</si>
  <si>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</si>
  <si>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</si>
  <si>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</si>
  <si>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</si>
  <si>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</si>
  <si>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</si>
  <si>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</si>
  <si>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</si>
  <si>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</si>
  <si>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</si>
  <si>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</si>
  <si>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</si>
  <si>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</si>
  <si>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</si>
  <si>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</si>
  <si>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</si>
  <si>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</si>
  <si>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</si>
  <si>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</si>
  <si>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</si>
  <si>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</si>
  <si>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</si>
  <si>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</si>
  <si>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</si>
  <si>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</si>
  <si>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</si>
  <si>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</si>
  <si>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</si>
  <si>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</si>
  <si>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</si>
  <si>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</si>
  <si>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</si>
  <si>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</si>
  <si>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</si>
  <si>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</si>
  <si>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</si>
  <si>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</si>
  <si>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</si>
  <si>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</si>
  <si>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</si>
  <si>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</si>
  <si>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</si>
  <si>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</si>
  <si>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</si>
  <si>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</si>
  <si>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</si>
  <si>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</si>
  <si>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</si>
  <si>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</si>
  <si>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</si>
  <si>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</si>
  <si>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</si>
  <si>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</si>
  <si>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</si>
  <si>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</si>
  <si>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</si>
  <si>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</si>
  <si>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</si>
  <si>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</si>
  <si>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</si>
  <si>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</si>
  <si>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</si>
  <si>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</si>
  <si>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</si>
  <si>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</si>
  <si>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</si>
  <si>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</si>
  <si>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</si>
  <si>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</si>
  <si>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</si>
  <si>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</si>
  <si>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</si>
  <si>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</si>
  <si>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</si>
  <si>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</si>
  <si>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</si>
  <si>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</si>
  <si>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</si>
  <si>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</si>
  <si>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</si>
  <si>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</si>
  <si>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</si>
  <si>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</si>
  <si>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</si>
  <si>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</si>
  <si>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</si>
  <si>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</si>
  <si>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</si>
  <si>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</si>
  <si>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</si>
  <si>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</si>
  <si>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</si>
  <si>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</si>
  <si>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</si>
  <si>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</si>
  <si>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</si>
  <si>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</si>
  <si>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</si>
  <si>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</si>
  <si>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</si>
  <si>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</si>
  <si>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</si>
  <si>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</si>
  <si>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</si>
  <si>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</si>
  <si>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</si>
  <si>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</si>
  <si>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</si>
  <si>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</si>
  <si>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</si>
  <si>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</si>
  <si>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</si>
  <si>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</si>
  <si>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</si>
  <si>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</si>
  <si>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</si>
  <si>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</si>
  <si>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</si>
  <si>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</si>
  <si>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</si>
  <si>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</si>
  <si>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</si>
  <si>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</si>
  <si>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</si>
  <si>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</si>
  <si>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</si>
  <si>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</si>
  <si>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</si>
  <si>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</si>
  <si>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</si>
  <si>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</si>
  <si>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</si>
  <si>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</si>
  <si>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</si>
  <si>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</si>
  <si>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</si>
  <si>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</si>
  <si>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</si>
  <si>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</si>
  <si>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</si>
  <si>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</si>
  <si>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</si>
  <si>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</si>
  <si>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</si>
  <si>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</si>
  <si>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</si>
  <si>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</si>
  <si>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</si>
  <si>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</si>
  <si>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</si>
  <si>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</si>
  <si>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</si>
  <si>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</si>
  <si>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</si>
  <si>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</si>
  <si>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</si>
  <si>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</si>
  <si>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</si>
  <si>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</si>
  <si>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</si>
  <si>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</si>
  <si>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</si>
  <si>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</si>
  <si>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</si>
  <si>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</si>
  <si>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</si>
  <si>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</si>
  <si>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</si>
  <si>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</si>
  <si>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</si>
  <si>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</si>
  <si>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</si>
  <si>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</si>
  <si>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</si>
  <si>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</si>
  <si>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</si>
  <si>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</si>
  <si>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</si>
  <si>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</si>
  <si>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</si>
  <si>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</si>
  <si>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</si>
  <si>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</si>
  <si>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</si>
  <si>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</si>
  <si>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</si>
  <si>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</si>
  <si>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</si>
  <si>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</si>
  <si>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</si>
  <si>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</si>
  <si>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</si>
  <si>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</si>
  <si>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</si>
  <si>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</si>
  <si>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</si>
  <si>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</si>
  <si>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</si>
  <si>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</si>
  <si>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</si>
  <si>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</si>
  <si>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</si>
  <si>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</si>
  <si>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</si>
  <si>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</si>
  <si>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</si>
  <si>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</si>
  <si>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</si>
  <si>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</si>
  <si>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</si>
  <si>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</si>
  <si>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</si>
  <si>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</si>
  <si>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</si>
  <si>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</si>
  <si>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</si>
  <si>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</si>
  <si>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</si>
  <si>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</si>
  <si>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</si>
  <si>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</si>
  <si>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</si>
  <si>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</si>
  <si>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</si>
  <si>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</si>
  <si>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</si>
  <si>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</si>
  <si>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</si>
  <si>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</si>
  <si>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</si>
  <si>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</si>
  <si>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</si>
  <si>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</si>
  <si>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</si>
  <si>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</si>
  <si>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</si>
  <si>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</si>
  <si>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</si>
  <si>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</si>
  <si>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</si>
  <si>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</si>
  <si>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</si>
  <si>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</si>
  <si>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</si>
  <si>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</si>
  <si>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</si>
  <si>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</si>
  <si>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</si>
  <si>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</si>
  <si>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</si>
  <si>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</si>
  <si>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</si>
  <si>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</si>
  <si>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</si>
  <si>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</si>
  <si>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</si>
  <si>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</si>
  <si>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</si>
  <si>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</si>
  <si>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</si>
  <si>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</si>
  <si>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</si>
  <si>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</si>
  <si>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</si>
  <si>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</si>
  <si>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</si>
  <si>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</si>
  <si>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</si>
  <si>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</si>
  <si>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</si>
  <si>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</si>
  <si>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</si>
  <si>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</si>
  <si>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</si>
  <si>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</si>
  <si>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</si>
  <si>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</si>
  <si>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</si>
  <si>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</si>
  <si>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</si>
  <si>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</si>
  <si>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</si>
  <si>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</si>
  <si>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</si>
  <si>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</si>
  <si>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</si>
  <si>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</si>
  <si>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</si>
  <si>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</si>
  <si>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</si>
  <si>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</si>
  <si>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</si>
  <si>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</si>
  <si>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</si>
  <si>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</si>
  <si>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</si>
  <si>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</si>
  <si>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</si>
  <si>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</si>
  <si>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</si>
  <si>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</si>
  <si>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</si>
  <si>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</si>
  <si>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</si>
  <si>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</si>
  <si>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</si>
  <si>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</si>
  <si>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</si>
  <si>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</si>
  <si>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</si>
  <si>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</si>
  <si>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</si>
  <si>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</si>
  <si>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</si>
  <si>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</si>
  <si>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</si>
  <si>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</si>
  <si>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</si>
  <si>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</si>
  <si>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</si>
  <si>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</si>
  <si>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</si>
  <si>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</si>
  <si>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</si>
  <si>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</si>
  <si>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</si>
  <si>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</si>
  <si>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</si>
  <si>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</si>
  <si>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</si>
  <si>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</si>
  <si>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</si>
  <si>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</si>
  <si>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</si>
  <si>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</si>
  <si>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</si>
  <si>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</si>
  <si>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</si>
  <si>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</si>
  <si>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</si>
  <si>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</si>
  <si>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</si>
  <si>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</si>
  <si>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</si>
  <si>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</si>
  <si>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</si>
  <si>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</si>
  <si>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</si>
  <si>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</si>
  <si>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</si>
  <si>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</si>
  <si>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</si>
  <si>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</si>
  <si>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</si>
  <si>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</si>
  <si>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</si>
  <si>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</si>
  <si>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</si>
  <si>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</si>
  <si>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</si>
  <si>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</si>
  <si>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</si>
  <si>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</si>
  <si>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</si>
  <si>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</si>
  <si>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</si>
  <si>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</si>
  <si>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</si>
  <si>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</si>
  <si>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</si>
  <si>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</si>
  <si>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</si>
  <si>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</si>
  <si>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</si>
  <si>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</si>
  <si>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</si>
  <si>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</si>
  <si>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</si>
  <si>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</si>
  <si>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</si>
  <si>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</si>
  <si>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</si>
  <si>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</si>
  <si>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</si>
  <si>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</si>
  <si>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</si>
  <si>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</si>
  <si>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</si>
  <si>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</si>
  <si>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</si>
  <si>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</si>
  <si>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</si>
  <si>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</si>
  <si>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</si>
  <si>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</si>
  <si>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</si>
  <si>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</si>
  <si>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</si>
  <si>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</si>
  <si>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</si>
  <si>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</si>
  <si>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</si>
  <si>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</si>
  <si>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</si>
  <si>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</si>
  <si>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</si>
  <si>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</si>
  <si>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</si>
  <si>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</si>
  <si>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</si>
  <si>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</si>
  <si>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</si>
  <si>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</si>
  <si>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</si>
  <si>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</si>
  <si>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</si>
  <si>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</si>
  <si>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</si>
  <si>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</si>
  <si>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</si>
  <si>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</si>
  <si>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</si>
  <si>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</si>
  <si>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</si>
  <si>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</si>
  <si>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</si>
  <si>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</si>
  <si>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</si>
  <si>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</si>
  <si>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</si>
  <si>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</si>
  <si>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</si>
  <si>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</si>
  <si>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</si>
  <si>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</si>
  <si>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</si>
  <si>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</si>
  <si>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</si>
  <si>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</si>
  <si>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</si>
  <si>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</si>
  <si>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</si>
  <si>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</si>
  <si>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</si>
  <si>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</si>
  <si>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</si>
  <si>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</si>
  <si>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</si>
  <si>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</si>
  <si>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</si>
  <si>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</si>
  <si>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</si>
  <si>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</si>
  <si>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</si>
  <si>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</si>
  <si>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</si>
  <si>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</si>
  <si>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</si>
  <si>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</si>
  <si>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</si>
  <si>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</si>
  <si>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</si>
  <si>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</si>
  <si>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</si>
  <si>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</si>
  <si>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</si>
  <si>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</si>
  <si>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</si>
  <si>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</si>
  <si>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</si>
  <si>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</si>
  <si>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</si>
  <si>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</si>
  <si>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</si>
  <si>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</si>
  <si>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</si>
  <si>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</si>
  <si>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</si>
  <si>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</si>
  <si>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</si>
  <si>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</si>
  <si>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</si>
  <si>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</si>
  <si>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</si>
  <si>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</si>
  <si>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</si>
  <si>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</si>
  <si>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</si>
  <si>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</si>
  <si>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</si>
  <si>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</si>
  <si>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</si>
  <si>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</si>
  <si>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</si>
  <si>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</si>
  <si>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</si>
  <si>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</si>
  <si>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</si>
  <si>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</si>
  <si>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</si>
  <si>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</si>
  <si>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</si>
  <si>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</si>
  <si>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</si>
  <si>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</si>
  <si>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</si>
  <si>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</si>
  <si>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</si>
  <si>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</si>
  <si>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</si>
  <si>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</si>
  <si>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</si>
  <si>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</si>
  <si>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</si>
  <si>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</si>
  <si>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</si>
  <si>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</si>
  <si>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</si>
  <si>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</si>
  <si>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</si>
  <si>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</si>
  <si>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</si>
  <si>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</si>
  <si>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</si>
  <si>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</si>
  <si>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</si>
  <si>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</si>
  <si>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</si>
  <si>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</si>
  <si>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</si>
  <si>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</si>
  <si>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</si>
  <si>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</si>
  <si>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</si>
  <si>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</si>
  <si>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</si>
  <si>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</si>
  <si>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</si>
  <si>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</si>
  <si>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</si>
  <si>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</si>
  <si>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</si>
  <si>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</si>
  <si>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</si>
  <si>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</si>
  <si>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</si>
  <si>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</si>
  <si>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</si>
  <si>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</si>
  <si>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</si>
  <si>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</si>
  <si>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</si>
  <si>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</si>
  <si>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</si>
  <si>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</si>
  <si>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</si>
  <si>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</si>
  <si>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</si>
  <si>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</si>
  <si>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</si>
  <si>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</si>
  <si>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</si>
  <si>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</si>
  <si>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</si>
  <si>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</si>
  <si>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</si>
  <si>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</si>
  <si>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</si>
  <si>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</si>
  <si>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</si>
  <si>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</si>
  <si>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</si>
  <si>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</si>
  <si>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</si>
  <si>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</si>
  <si>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</si>
  <si>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</si>
  <si>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</si>
  <si>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</si>
  <si>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</si>
  <si>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</si>
  <si>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</si>
  <si>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</si>
  <si>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</si>
  <si>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</si>
  <si>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</si>
  <si>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</si>
  <si>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</si>
  <si>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</si>
  <si>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</si>
  <si>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</si>
  <si>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</si>
  <si>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</si>
  <si>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</si>
  <si>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</si>
  <si>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</si>
  <si>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</si>
  <si>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</si>
  <si>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</si>
  <si>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</si>
  <si>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</si>
  <si>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</si>
  <si>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</si>
  <si>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</si>
  <si>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</si>
  <si>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</si>
  <si>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</si>
  <si>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</si>
  <si>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</si>
  <si>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</si>
  <si>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</si>
  <si>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</si>
  <si>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</si>
  <si>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</si>
  <si>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</si>
  <si>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</si>
  <si>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</si>
  <si>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</si>
  <si>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</si>
  <si>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</si>
  <si>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</si>
  <si>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</si>
  <si>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</si>
  <si>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</si>
  <si>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</si>
  <si>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</si>
  <si>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</si>
  <si>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</si>
  <si>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</si>
  <si>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</si>
  <si>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</si>
  <si>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</si>
  <si>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</si>
  <si>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</si>
  <si>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</si>
  <si>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</si>
  <si>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</si>
  <si>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</si>
  <si>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</si>
  <si>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</si>
  <si>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</si>
  <si>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</si>
  <si>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</si>
  <si>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</si>
  <si>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</si>
  <si>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</si>
  <si>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</si>
  <si>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</si>
  <si>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</si>
  <si>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</si>
  <si>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</si>
  <si>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</si>
  <si>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</si>
  <si>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</si>
  <si>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</si>
  <si>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</si>
  <si>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</si>
  <si>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</si>
  <si>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</si>
  <si>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</si>
  <si>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</si>
  <si>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</si>
  <si>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</si>
  <si>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</si>
  <si>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</si>
  <si>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</si>
  <si>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</si>
  <si>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</si>
  <si>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</si>
  <si>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</si>
  <si>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</si>
  <si>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</si>
  <si>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</si>
  <si>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</si>
  <si>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</si>
  <si>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</si>
  <si>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</si>
  <si>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</si>
  <si>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</si>
  <si>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</si>
  <si>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</si>
  <si>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</si>
  <si>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</si>
  <si>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</si>
  <si>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</si>
  <si>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</si>
  <si>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</si>
  <si>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</si>
  <si>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</si>
  <si>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</si>
  <si>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</si>
  <si>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</si>
  <si>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</si>
  <si>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</si>
  <si>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</si>
  <si>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</si>
  <si>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</si>
  <si>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</si>
  <si>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</si>
  <si>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</si>
  <si>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</si>
  <si>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</si>
  <si>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</si>
  <si>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</si>
  <si>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</si>
  <si>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</si>
  <si>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</si>
  <si>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</si>
  <si>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</si>
  <si>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</si>
  <si>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</si>
  <si>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</si>
  <si>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</si>
  <si>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</si>
  <si>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</si>
  <si>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</si>
  <si>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</si>
  <si>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</si>
  <si>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</si>
  <si>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</si>
  <si>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</si>
  <si>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</si>
  <si>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</si>
  <si>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</si>
  <si>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</si>
  <si>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</si>
  <si>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</si>
  <si>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</si>
  <si>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</si>
  <si>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</si>
  <si>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</si>
  <si>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</si>
  <si>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</si>
  <si>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</si>
  <si>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</si>
  <si>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</si>
  <si>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</si>
  <si>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</si>
  <si>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</si>
  <si>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</si>
  <si>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</si>
  <si>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</si>
  <si>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</si>
  <si>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</si>
  <si>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</si>
  <si>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</si>
  <si>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</si>
  <si>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</si>
  <si>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</si>
  <si>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</si>
  <si>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</si>
  <si>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</si>
  <si>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</si>
  <si>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</si>
  <si>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</si>
  <si>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</si>
  <si>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</si>
  <si>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</si>
  <si>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</si>
  <si>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</si>
  <si>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</si>
  <si>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</si>
  <si>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</si>
  <si>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</si>
  <si>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</si>
  <si>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</si>
  <si>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</si>
  <si>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</si>
  <si>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</si>
  <si>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</si>
  <si>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</si>
  <si>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</si>
  <si>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</si>
  <si>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</si>
  <si>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</si>
  <si>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</si>
  <si>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</si>
  <si>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</si>
  <si>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</si>
  <si>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</si>
  <si>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</si>
  <si>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</si>
  <si>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</si>
  <si>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</si>
  <si>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</si>
  <si>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</si>
  <si>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</si>
  <si>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</si>
  <si>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</si>
  <si>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</si>
  <si>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</si>
  <si>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</si>
  <si>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</si>
  <si>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</si>
  <si>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</si>
  <si>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</si>
  <si>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</si>
  <si>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</si>
  <si>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</si>
  <si>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</si>
  <si>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</si>
  <si>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</si>
  <si>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</si>
  <si>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</si>
  <si>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</si>
  <si>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</si>
  <si>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</si>
  <si>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</si>
  <si>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</si>
  <si>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</si>
  <si>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</si>
  <si>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</si>
  <si>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</si>
  <si>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</si>
  <si>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</si>
  <si>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</si>
  <si>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</si>
  <si>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</si>
  <si>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</si>
  <si>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</si>
  <si>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</si>
  <si>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</si>
  <si>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</si>
  <si>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</si>
  <si>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</si>
  <si>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</si>
  <si>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</si>
  <si>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</si>
  <si>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</si>
  <si>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</si>
  <si>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</si>
  <si>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</si>
  <si>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</si>
  <si>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</si>
  <si>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</si>
  <si>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</si>
  <si>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</si>
  <si>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</si>
  <si>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</si>
  <si>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</si>
  <si>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</si>
  <si>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</si>
  <si>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</si>
  <si>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</si>
  <si>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</si>
  <si>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</si>
  <si>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</si>
  <si>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</si>
  <si>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</si>
  <si>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</si>
  <si>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</si>
  <si>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</si>
  <si>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</si>
  <si>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</si>
  <si>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</si>
  <si>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</si>
  <si>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</si>
  <si>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</si>
  <si>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</si>
  <si>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</si>
  <si>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</si>
  <si>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</si>
  <si>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</si>
  <si>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</si>
  <si>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</si>
  <si>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</si>
  <si>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</si>
  <si>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</si>
  <si>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</si>
  <si>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</si>
  <si>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</si>
  <si>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</si>
  <si>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</si>
  <si>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</si>
  <si>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</si>
  <si>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</si>
  <si>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</si>
  <si>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</si>
  <si>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</si>
  <si>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</si>
  <si>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</si>
  <si>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</si>
  <si>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</si>
  <si>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</si>
  <si>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</si>
  <si>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</si>
  <si>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</si>
  <si>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</si>
  <si>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</si>
  <si>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</si>
  <si>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</si>
  <si>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</si>
  <si>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</si>
  <si>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</si>
  <si>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</si>
  <si>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</si>
  <si>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</si>
  <si>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</si>
  <si>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</si>
  <si>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</si>
  <si>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</si>
  <si>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</si>
  <si>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</si>
  <si>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</si>
  <si>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</si>
  <si>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</si>
  <si>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</si>
  <si>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</si>
  <si>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</si>
  <si>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</si>
  <si>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</si>
  <si>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</si>
  <si>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</si>
  <si>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</si>
  <si>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</si>
  <si>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</si>
  <si>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</si>
  <si>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</si>
  <si>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</si>
  <si>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</si>
  <si>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</si>
  <si>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</si>
  <si>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</si>
  <si>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</si>
  <si>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</si>
  <si>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</si>
  <si>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</si>
  <si>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</si>
  <si>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</si>
  <si>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</si>
  <si>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</si>
  <si>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</si>
  <si>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</si>
  <si>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</si>
  <si>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</si>
  <si>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</si>
  <si>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</si>
  <si>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</si>
  <si>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</si>
  <si>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</si>
  <si>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</si>
  <si>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</si>
  <si>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</si>
  <si>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</si>
  <si>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</si>
  <si>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</si>
  <si>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</si>
  <si>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</si>
  <si>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</si>
  <si>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</si>
  <si>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</si>
  <si>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</si>
  <si>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</si>
  <si>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</si>
  <si>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</si>
  <si>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</si>
  <si>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</si>
  <si>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</si>
  <si>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</si>
  <si>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</si>
  <si>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</si>
  <si>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</si>
  <si>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</si>
  <si>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</si>
  <si>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</si>
  <si>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</si>
  <si>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</si>
  <si>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</si>
  <si>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</si>
  <si>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</si>
  <si>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</si>
  <si>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</si>
  <si>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</si>
  <si>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</si>
  <si>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</si>
  <si>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</si>
  <si>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</si>
  <si>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</si>
  <si>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</si>
  <si>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</si>
  <si>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</si>
  <si>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</si>
  <si>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</si>
  <si>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</si>
  <si>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</si>
  <si>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</si>
  <si>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</si>
  <si>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</si>
  <si>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</si>
  <si>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</si>
  <si>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</si>
  <si>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</si>
  <si>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</si>
  <si>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</si>
  <si>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</si>
  <si>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</si>
  <si>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</si>
  <si>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</si>
  <si>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</si>
  <si>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</si>
  <si>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</si>
  <si>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</si>
  <si>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</si>
  <si>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</si>
  <si>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</si>
  <si>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</si>
  <si>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</si>
  <si>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</si>
  <si>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</si>
  <si>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</si>
  <si>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</si>
  <si>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</si>
  <si>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</si>
  <si>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</si>
  <si>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</si>
  <si>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</si>
  <si>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</si>
  <si>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</si>
  <si>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</si>
  <si>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</si>
  <si>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</si>
  <si>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</si>
  <si>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</si>
  <si>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</si>
  <si>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</si>
  <si>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</si>
  <si>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</si>
  <si>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</si>
  <si>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</si>
  <si>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</si>
  <si>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</si>
  <si>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</si>
  <si>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</si>
  <si>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</si>
  <si>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</si>
  <si>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</si>
  <si>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</si>
  <si>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</si>
  <si>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</si>
  <si>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</si>
  <si>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</si>
  <si>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</si>
  <si>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</si>
  <si>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</si>
  <si>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</si>
  <si>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</si>
  <si>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</si>
  <si>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</si>
  <si>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</si>
  <si>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</si>
  <si>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</si>
  <si>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</si>
  <si>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</si>
  <si>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</si>
  <si>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</si>
  <si>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</si>
  <si>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</si>
  <si>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</si>
  <si>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</si>
  <si>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</si>
  <si>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</si>
  <si>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</si>
  <si>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</si>
  <si>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</si>
  <si>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</si>
  <si>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</si>
  <si>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</si>
  <si>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</si>
  <si>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</si>
  <si>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</si>
  <si>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</si>
  <si>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</si>
  <si>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</si>
  <si>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</si>
  <si>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</si>
  <si>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</si>
  <si>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</si>
  <si>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</si>
  <si>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</si>
  <si>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</si>
  <si>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</si>
  <si>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</si>
  <si>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</si>
  <si>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</si>
  <si>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</si>
  <si>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</si>
  <si>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</si>
  <si>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</si>
  <si>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</si>
  <si>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</si>
  <si>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</si>
  <si>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</si>
  <si>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</si>
  <si>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</si>
  <si>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</si>
  <si>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</si>
  <si>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</si>
  <si>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</si>
  <si>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</si>
  <si>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</si>
  <si>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</si>
  <si>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</si>
  <si>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</si>
  <si>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</si>
  <si>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</si>
  <si>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</si>
  <si>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</si>
  <si>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</si>
  <si>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</si>
  <si>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</si>
  <si>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</si>
  <si>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</si>
  <si>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</si>
  <si>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</si>
  <si>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</si>
  <si>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</si>
  <si>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</si>
  <si>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</si>
  <si>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</si>
  <si>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</si>
  <si>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</si>
  <si>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</si>
  <si>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</si>
  <si>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</si>
  <si>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</si>
  <si>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</si>
  <si>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</si>
  <si>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</si>
  <si>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</si>
  <si>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</si>
  <si>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</si>
  <si>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</si>
  <si>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</si>
  <si>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</si>
  <si>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</si>
  <si>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</si>
  <si>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</si>
  <si>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</si>
  <si>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</si>
  <si>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</si>
  <si>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</si>
  <si>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</si>
  <si>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</si>
  <si>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</si>
  <si>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</si>
  <si>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</si>
  <si>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</si>
  <si>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</si>
  <si>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</si>
  <si>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</si>
  <si>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</si>
  <si>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</si>
  <si>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</si>
  <si>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</si>
  <si>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</si>
  <si>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</si>
  <si>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</si>
  <si>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</si>
  <si>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</si>
  <si>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</si>
  <si>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</si>
  <si>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</si>
  <si>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</si>
  <si>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</si>
  <si>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</si>
  <si>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</si>
  <si>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</si>
  <si>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</si>
  <si>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</si>
  <si>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</si>
  <si>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</si>
  <si>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</si>
  <si>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</si>
  <si>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</si>
  <si>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</si>
  <si>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</si>
  <si>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</si>
  <si>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</si>
  <si>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</si>
  <si>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</si>
  <si>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</si>
  <si>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</si>
  <si>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</si>
  <si>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</si>
  <si>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</si>
  <si>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</si>
  <si>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</si>
  <si>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</si>
  <si>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</si>
  <si>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</si>
  <si>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</si>
  <si>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</si>
  <si>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</si>
  <si>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</si>
  <si>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</si>
  <si>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</si>
  <si>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</si>
  <si>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</si>
  <si>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</si>
  <si>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</si>
  <si>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</si>
  <si>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</si>
  <si>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</si>
  <si>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</si>
  <si>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</si>
  <si>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</si>
  <si>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</si>
  <si>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</si>
  <si>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</si>
  <si>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</si>
  <si>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</si>
  <si>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</si>
  <si>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</si>
  <si>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</si>
  <si>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</si>
  <si>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</si>
  <si>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</si>
  <si>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</si>
  <si>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</si>
  <si>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</si>
  <si>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</si>
  <si>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</si>
  <si>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</si>
  <si>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</si>
  <si>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</si>
  <si>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</si>
  <si>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</si>
  <si>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</si>
  <si>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</si>
  <si>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</si>
  <si>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</si>
  <si>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</si>
  <si>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</si>
  <si>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</si>
  <si>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</si>
  <si>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</si>
  <si>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</si>
  <si>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</si>
  <si>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</si>
  <si>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</si>
  <si>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</si>
  <si>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</si>
  <si>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</si>
  <si>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</si>
  <si>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</si>
  <si>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</si>
  <si>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</si>
  <si>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</si>
  <si>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</si>
  <si>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</si>
  <si>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</si>
  <si>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</si>
  <si>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</si>
  <si>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</si>
  <si>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</si>
  <si>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</si>
  <si>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</si>
  <si>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</si>
  <si>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</si>
  <si>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</si>
  <si>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</si>
  <si>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</si>
  <si>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</si>
  <si>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</si>
  <si>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</si>
  <si>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</si>
  <si>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</si>
  <si>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</si>
  <si>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</si>
  <si>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</si>
  <si>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</si>
  <si>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</si>
  <si>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</si>
  <si>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</si>
  <si>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</si>
  <si>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</si>
  <si>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</si>
  <si>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</si>
  <si>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</si>
  <si>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</si>
  <si>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</si>
  <si>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</si>
  <si>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</si>
  <si>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</si>
  <si>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</si>
  <si>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</si>
  <si>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</si>
  <si>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</si>
  <si>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</si>
  <si>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</si>
  <si>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</si>
  <si>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</si>
  <si>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</si>
  <si>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</si>
  <si>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</si>
  <si>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</si>
  <si>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</si>
  <si>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</si>
  <si>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</si>
  <si>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</si>
  <si>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</si>
  <si>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</si>
  <si>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</si>
  <si>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</si>
  <si>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</si>
  <si>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</si>
  <si>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</si>
  <si>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</si>
  <si>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</si>
  <si>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</si>
  <si>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</si>
  <si>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</si>
  <si>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</si>
  <si>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</si>
  <si>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</si>
  <si>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</si>
  <si>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</si>
  <si>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</si>
  <si>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</si>
  <si>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</si>
  <si>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</si>
  <si>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</si>
  <si>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</si>
  <si>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</si>
  <si>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</si>
  <si>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</si>
  <si>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</si>
  <si>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</si>
  <si>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</si>
  <si>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</si>
  <si>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</si>
  <si>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</si>
  <si>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</si>
  <si>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</si>
  <si>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</si>
  <si>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</si>
  <si>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</si>
  <si>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</si>
  <si>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</si>
  <si>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</si>
  <si>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</si>
  <si>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</si>
  <si>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</si>
  <si>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</si>
  <si>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</si>
  <si>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</si>
  <si>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</si>
  <si>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</si>
  <si>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</si>
  <si>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</si>
  <si>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</si>
  <si>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</si>
  <si>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</si>
  <si>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</si>
  <si>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</si>
  <si>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</si>
  <si>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</si>
  <si>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</si>
  <si>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</si>
  <si>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</si>
  <si>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</si>
  <si>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</si>
  <si>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</si>
  <si>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</si>
  <si>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</si>
  <si>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</si>
  <si>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</si>
  <si>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</si>
  <si>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</si>
  <si>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</si>
  <si>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</si>
  <si>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</si>
  <si>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</si>
  <si>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</si>
  <si>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</si>
  <si>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</si>
  <si>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</si>
  <si>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</si>
  <si>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</si>
  <si>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</si>
  <si>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</si>
  <si>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</si>
  <si>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</si>
  <si>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</si>
  <si>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</si>
  <si>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</si>
  <si>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</si>
  <si>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</si>
  <si>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</si>
  <si>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</si>
  <si>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</si>
  <si>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</si>
  <si>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</si>
  <si>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</si>
  <si>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</si>
  <si>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</si>
  <si>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</si>
  <si>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</si>
  <si>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</si>
  <si>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</si>
  <si>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</si>
  <si>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</si>
  <si>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</si>
  <si>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</si>
  <si>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</si>
  <si>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</si>
  <si>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</si>
  <si>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</si>
  <si>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</si>
  <si>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</si>
  <si>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</si>
  <si>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</si>
  <si>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</si>
  <si>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</si>
  <si>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</si>
  <si>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</si>
  <si>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</si>
  <si>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</si>
  <si>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</si>
  <si>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</si>
  <si>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</si>
  <si>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</si>
  <si>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</si>
  <si>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</si>
  <si>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</si>
  <si>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</si>
  <si>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</si>
  <si>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</si>
  <si>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</si>
  <si>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</si>
  <si>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</si>
  <si>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</si>
  <si>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</si>
  <si>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</si>
  <si>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</si>
  <si>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</si>
  <si>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</si>
  <si>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</si>
  <si>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</si>
  <si>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</si>
  <si>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</si>
  <si>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</si>
  <si>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</si>
  <si>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</si>
  <si>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</si>
  <si>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</si>
  <si>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</si>
  <si>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</si>
  <si>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</si>
  <si>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</si>
  <si>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</si>
  <si>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</si>
  <si>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</si>
  <si>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</si>
  <si>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</si>
  <si>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</si>
  <si>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</si>
  <si>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</si>
  <si>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</si>
  <si>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</si>
  <si>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</si>
  <si>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</si>
  <si>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</si>
  <si>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</si>
  <si>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</si>
  <si>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</si>
  <si>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</si>
  <si>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</si>
  <si>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</si>
  <si>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</si>
  <si>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</si>
  <si>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</si>
  <si>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</si>
  <si>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</si>
  <si>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</si>
  <si>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</si>
  <si>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</si>
  <si>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</si>
  <si>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</si>
  <si>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</si>
  <si>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</si>
  <si>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</si>
  <si>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</si>
  <si>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</si>
  <si>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</si>
  <si>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</si>
  <si>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</si>
  <si>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</si>
  <si>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</si>
  <si>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</si>
  <si>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</si>
  <si>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</si>
  <si>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</si>
  <si>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</si>
  <si>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</si>
  <si>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</si>
  <si>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</si>
  <si>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</si>
  <si>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</si>
  <si>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</si>
  <si>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</si>
  <si>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</si>
  <si>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</si>
  <si>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</si>
  <si>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</si>
  <si>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</si>
  <si>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</si>
  <si>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</si>
  <si>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</si>
  <si>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</si>
  <si>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</si>
  <si>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</si>
  <si>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</si>
  <si>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</si>
  <si>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</si>
  <si>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</si>
  <si>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</si>
  <si>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</si>
  <si>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</si>
  <si>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</si>
  <si>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</si>
  <si>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</si>
  <si>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</si>
  <si>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</si>
  <si>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</si>
  <si>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</si>
  <si>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</si>
  <si>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</si>
  <si>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</si>
  <si>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</si>
  <si>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</si>
  <si>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</si>
  <si>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</si>
  <si>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</si>
  <si>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</si>
  <si>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</si>
  <si>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</si>
  <si>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</si>
  <si>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</si>
  <si>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</si>
  <si>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</si>
  <si>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</si>
  <si>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</si>
  <si>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</si>
  <si>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</si>
  <si>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</si>
  <si>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</si>
  <si>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</si>
  <si>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</si>
  <si>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</si>
  <si>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</si>
  <si>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</si>
  <si>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</si>
  <si>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</si>
  <si>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</si>
  <si>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</si>
  <si>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</si>
  <si>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</si>
  <si>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</si>
  <si>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</si>
  <si>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</si>
  <si>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</si>
  <si>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</si>
  <si>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</si>
  <si>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</si>
  <si>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</si>
  <si>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</si>
  <si>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</si>
  <si>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</si>
  <si>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</si>
  <si>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</si>
  <si>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</si>
  <si>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</si>
  <si>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</si>
  <si>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</si>
  <si>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</si>
  <si>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</si>
  <si>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</si>
  <si>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</si>
  <si>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</si>
  <si>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</si>
  <si>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</si>
  <si>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</si>
  <si>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</si>
  <si>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</si>
  <si>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</si>
  <si>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</si>
  <si>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</si>
  <si>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</si>
  <si>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</si>
  <si>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</si>
  <si>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</si>
  <si>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</si>
  <si>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</si>
  <si>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</si>
  <si>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</si>
  <si>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</si>
  <si>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</si>
  <si>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</si>
  <si>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</si>
  <si>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</si>
  <si>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</si>
  <si>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</si>
  <si>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</si>
  <si>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</si>
  <si>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</si>
  <si>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</si>
  <si>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</si>
  <si>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</si>
  <si>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</si>
  <si>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</si>
  <si>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</si>
  <si>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</si>
  <si>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</si>
  <si>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</si>
  <si>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</si>
  <si>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</si>
  <si>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</si>
  <si>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</si>
  <si>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</si>
  <si>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</si>
  <si>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</si>
  <si>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</si>
  <si>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</si>
  <si>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</si>
  <si>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</si>
  <si>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</si>
  <si>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</si>
  <si>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</si>
  <si>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</si>
  <si>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</si>
  <si>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</si>
  <si>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</si>
  <si>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</si>
  <si>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</si>
  <si>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</si>
  <si>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</si>
  <si>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</si>
  <si>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</si>
  <si>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</si>
  <si>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</si>
  <si>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</si>
  <si>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</si>
  <si>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</si>
  <si>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</si>
  <si>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</si>
  <si>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</si>
  <si>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</si>
  <si>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</si>
  <si>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</si>
  <si>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</si>
  <si>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</si>
  <si>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</si>
  <si>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</si>
  <si>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</si>
  <si>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</si>
  <si>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</si>
  <si>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</si>
  <si>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</si>
  <si>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</si>
  <si>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</si>
  <si>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</si>
  <si>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</si>
  <si>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</si>
  <si>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</si>
  <si>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</si>
  <si>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</si>
  <si>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</si>
  <si>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</si>
  <si>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</si>
  <si>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</si>
  <si>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</si>
  <si>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</si>
  <si>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</si>
  <si>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</si>
  <si>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</si>
  <si>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</si>
  <si>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</si>
  <si>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</si>
  <si>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</si>
  <si>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</si>
  <si>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</si>
  <si>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</si>
  <si>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</si>
  <si>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</si>
  <si>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</si>
  <si>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</si>
  <si>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</si>
  <si>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</si>
  <si>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</si>
  <si>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</si>
  <si>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</si>
  <si>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</si>
  <si>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</si>
  <si>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</si>
  <si>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</si>
  <si>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</si>
  <si>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</si>
  <si>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</si>
  <si>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</si>
  <si>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</si>
  <si>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</si>
  <si>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</si>
  <si>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</si>
  <si>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</si>
  <si>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</si>
  <si>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</si>
  <si>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</si>
  <si>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</si>
  <si>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</si>
  <si>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</si>
  <si>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</si>
  <si>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</si>
  <si>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</si>
  <si>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</si>
  <si>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</si>
  <si>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</si>
  <si>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</si>
  <si>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</si>
  <si>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</si>
  <si>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</si>
  <si>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</si>
  <si>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</si>
  <si>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</si>
  <si>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</si>
  <si>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</si>
  <si>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</si>
  <si>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</si>
  <si>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</si>
  <si>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</si>
  <si>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</si>
  <si>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</si>
  <si>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</si>
  <si>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</si>
  <si>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</si>
  <si>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</si>
  <si>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</si>
  <si>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</si>
  <si>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</si>
  <si>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</si>
  <si>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</si>
  <si>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</si>
  <si>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</si>
  <si>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</si>
  <si>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</si>
  <si>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</si>
  <si>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</si>
  <si>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</si>
  <si>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</si>
  <si>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</si>
  <si>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</si>
  <si>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</si>
  <si>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</si>
  <si>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</si>
  <si>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</si>
  <si>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</si>
  <si>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</si>
  <si>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</si>
  <si>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</si>
  <si>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</si>
  <si>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</si>
  <si>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</si>
  <si>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</si>
  <si>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</si>
  <si>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</si>
  <si>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</si>
  <si>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</si>
  <si>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</si>
  <si>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</si>
  <si>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</si>
  <si>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</si>
  <si>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</si>
  <si>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</si>
  <si>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</si>
  <si>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</si>
  <si>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</si>
  <si>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</si>
  <si>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</si>
  <si>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</si>
  <si>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</si>
  <si>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</si>
  <si>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</si>
  <si>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</si>
  <si>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</si>
  <si>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</si>
  <si>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</si>
  <si>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</si>
  <si>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</si>
  <si>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</si>
  <si>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</si>
  <si>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</si>
  <si>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</si>
  <si>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</si>
  <si>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</si>
  <si>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</si>
  <si>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</si>
  <si>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</si>
  <si>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</si>
  <si>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</si>
  <si>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</si>
  <si>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</si>
  <si>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</si>
  <si>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</si>
  <si>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</si>
  <si>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</si>
  <si>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</si>
  <si>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</si>
  <si>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</si>
  <si>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</si>
  <si>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</si>
  <si>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</si>
  <si>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</si>
  <si>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</si>
  <si>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</si>
  <si>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</si>
  <si>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</si>
  <si>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</si>
  <si>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</si>
  <si>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</si>
  <si>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</si>
  <si>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</si>
  <si>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</si>
  <si>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</si>
  <si>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</si>
  <si>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</si>
  <si>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</si>
  <si>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</si>
  <si>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</si>
  <si>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</si>
  <si>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</si>
  <si>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</si>
  <si>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</si>
  <si>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</si>
  <si>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</si>
  <si>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</si>
  <si>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</si>
  <si>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</si>
  <si>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</si>
  <si>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</si>
  <si>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</si>
  <si>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</si>
  <si>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</si>
  <si>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</si>
  <si>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</si>
  <si>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</si>
  <si>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</si>
  <si>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</si>
  <si>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</si>
  <si>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</si>
  <si>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</si>
  <si>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</si>
  <si>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</si>
  <si>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</si>
  <si>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</si>
  <si>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</si>
  <si>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</si>
  <si>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</si>
  <si>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</si>
  <si>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</si>
  <si>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</si>
  <si>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</si>
  <si>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</si>
  <si>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</si>
  <si>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</si>
  <si>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</si>
  <si>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</si>
  <si>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</si>
  <si>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</si>
  <si>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</si>
  <si>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</si>
  <si>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</si>
  <si>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</si>
  <si>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</si>
  <si>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</si>
  <si>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</si>
  <si>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</si>
  <si>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</si>
  <si>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</si>
  <si>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</si>
  <si>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</si>
  <si>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</si>
  <si>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</si>
  <si>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</si>
  <si>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</si>
  <si>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</si>
  <si>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</si>
  <si>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</si>
  <si>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</si>
  <si>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</si>
  <si>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</si>
  <si>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</si>
  <si>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</si>
  <si>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</si>
  <si>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</si>
  <si>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</si>
  <si>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</si>
  <si>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</si>
  <si>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</si>
  <si>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</si>
  <si>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</si>
  <si>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</si>
  <si>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</si>
  <si>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</si>
  <si>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</si>
  <si>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</si>
  <si>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</si>
  <si>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</si>
  <si>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</si>
  <si>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</si>
  <si>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</si>
  <si>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</si>
  <si>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</si>
  <si>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</si>
  <si>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</si>
  <si>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</si>
  <si>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</si>
  <si>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</si>
  <si>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</si>
  <si>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</si>
  <si>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</si>
  <si>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</si>
  <si>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</si>
  <si>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</si>
  <si>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</si>
  <si>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</si>
  <si>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</si>
  <si>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</si>
  <si>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</si>
  <si>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</si>
  <si>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</si>
  <si>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</si>
  <si>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</si>
  <si>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</si>
  <si>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</si>
  <si>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</si>
  <si>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</si>
  <si>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</si>
  <si>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</si>
  <si>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</si>
  <si>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</si>
  <si>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</si>
  <si>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</si>
  <si>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</si>
  <si>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</si>
  <si>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</si>
  <si>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</si>
  <si>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</si>
  <si>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</si>
  <si>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</si>
  <si>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</si>
  <si>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</si>
  <si>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</si>
  <si>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</si>
  <si>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</si>
  <si>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</si>
  <si>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</si>
  <si>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</si>
  <si>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</si>
  <si>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</si>
  <si>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</si>
  <si>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</si>
  <si>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</si>
  <si>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</si>
  <si>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</si>
  <si>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</si>
  <si>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</si>
  <si>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</si>
  <si>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</si>
  <si>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</si>
  <si>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</si>
  <si>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</si>
  <si>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</si>
  <si>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</si>
  <si>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</si>
  <si>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</si>
  <si>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</si>
  <si>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</si>
  <si>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</si>
  <si>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</si>
  <si>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</si>
  <si>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</si>
  <si>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</si>
  <si>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</si>
  <si>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</si>
  <si>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</si>
  <si>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</si>
  <si>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</si>
  <si>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</si>
  <si>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</si>
  <si>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</si>
  <si>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</si>
  <si>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</si>
  <si>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</si>
  <si>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</si>
  <si>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</si>
  <si>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</si>
  <si>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</si>
  <si>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</si>
  <si>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</si>
  <si>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</si>
  <si>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</si>
  <si>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</si>
  <si>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</si>
  <si>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</si>
  <si>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</si>
  <si>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</si>
  <si>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</si>
  <si>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</si>
  <si>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</si>
  <si>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</si>
  <si>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</si>
  <si>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</si>
  <si>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</si>
  <si>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</si>
  <si>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</si>
  <si>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</si>
  <si>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</si>
  <si>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</si>
  <si>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</si>
  <si>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</si>
  <si>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</si>
  <si>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</si>
  <si>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</si>
  <si>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</si>
  <si>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</si>
  <si>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</si>
  <si>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</si>
  <si>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</si>
  <si>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</si>
  <si>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</si>
  <si>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</si>
  <si>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</si>
  <si>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</si>
  <si>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</si>
  <si>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</si>
  <si>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</si>
  <si>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</si>
  <si>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</si>
  <si>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</si>
  <si>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</si>
  <si>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</si>
  <si>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</si>
  <si>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</si>
  <si>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</si>
  <si>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</si>
  <si>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</si>
  <si>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</si>
  <si>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</si>
  <si>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</si>
  <si>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</si>
  <si>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</si>
  <si>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</si>
  <si>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</si>
  <si>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</si>
  <si>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</si>
  <si>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</si>
  <si>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</si>
  <si>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</si>
  <si>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</si>
  <si>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</si>
  <si>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</si>
  <si>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</si>
  <si>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</si>
  <si>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</si>
  <si>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</si>
  <si>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</si>
  <si>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</si>
  <si>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</si>
  <si>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</si>
  <si>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</si>
  <si>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</si>
  <si>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</si>
  <si>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</si>
  <si>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</si>
  <si>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</si>
  <si>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</si>
  <si>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</si>
  <si>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</si>
  <si>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</si>
  <si>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</si>
  <si>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</si>
  <si>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</si>
  <si>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</si>
  <si>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</si>
  <si>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</si>
  <si>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</si>
  <si>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</si>
  <si>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</si>
  <si>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</si>
  <si>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</si>
  <si>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</si>
  <si>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</si>
  <si>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</si>
  <si>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</si>
  <si>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</si>
  <si>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</si>
  <si>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</si>
  <si>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</si>
  <si>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</si>
  <si>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</si>
  <si>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</si>
  <si>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</si>
  <si>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</si>
  <si>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</si>
  <si>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</si>
  <si>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</si>
  <si>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</si>
  <si>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</si>
  <si>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</si>
  <si>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</si>
  <si>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</si>
  <si>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</si>
  <si>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</si>
  <si>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</si>
  <si>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</si>
  <si>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</si>
  <si>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</si>
  <si>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</si>
  <si>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</si>
  <si>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</si>
  <si>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</si>
  <si>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</si>
  <si>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</si>
  <si>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</si>
  <si>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</si>
  <si>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</si>
  <si>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</si>
  <si>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</si>
  <si>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</si>
  <si>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</si>
  <si>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</si>
  <si>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</si>
  <si>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</si>
  <si>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</si>
  <si>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</si>
  <si>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</si>
  <si>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</si>
  <si>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</si>
  <si>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</si>
  <si>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</si>
  <si>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</si>
  <si>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</si>
  <si>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</si>
  <si>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</si>
  <si>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</si>
  <si>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</si>
  <si>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</si>
  <si>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</si>
  <si>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</si>
  <si>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</si>
  <si>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</si>
  <si>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</si>
  <si>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</si>
  <si>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</si>
  <si>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</si>
  <si>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</si>
  <si>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</si>
  <si>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</si>
  <si>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</si>
  <si>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</si>
  <si>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</si>
  <si>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</si>
  <si>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</si>
  <si>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</si>
  <si>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</si>
  <si>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</si>
  <si>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</si>
  <si>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</si>
  <si>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</si>
  <si>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</si>
  <si>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</si>
  <si>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</si>
  <si>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</si>
  <si>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</si>
  <si>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</si>
  <si>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</si>
  <si>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</si>
  <si>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</si>
  <si>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</si>
  <si>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</si>
  <si>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</si>
  <si>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</si>
  <si>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</si>
  <si>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</si>
  <si>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</si>
  <si>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</si>
  <si>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</si>
  <si>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</si>
  <si>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</si>
  <si>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</si>
  <si>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</si>
  <si>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</si>
  <si>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</si>
  <si>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</si>
  <si>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</si>
  <si>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</si>
  <si>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</si>
  <si>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</si>
  <si>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</si>
  <si>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</si>
  <si>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</si>
  <si>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</si>
  <si>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</si>
  <si>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</si>
  <si>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</si>
  <si>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</si>
  <si>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</si>
  <si>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</si>
  <si>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</si>
  <si>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</si>
  <si>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</si>
  <si>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</si>
  <si>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</si>
  <si>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</si>
  <si>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</si>
  <si>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</si>
  <si>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</si>
  <si>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</si>
  <si>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</si>
  <si>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</si>
  <si>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</si>
  <si>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</si>
  <si>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</si>
  <si>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</si>
  <si>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</si>
  <si>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</si>
  <si>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</si>
  <si>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</si>
  <si>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</si>
  <si>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</si>
  <si>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</si>
  <si>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</si>
  <si>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</si>
  <si>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</si>
  <si>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</si>
  <si>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</si>
  <si>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</si>
  <si>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</si>
  <si>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</si>
  <si>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</si>
  <si>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</si>
  <si>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</si>
  <si>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</si>
  <si>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</si>
  <si>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</si>
  <si>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</si>
  <si>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</si>
  <si>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</si>
  <si>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</si>
  <si>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</si>
  <si>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</si>
  <si>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</si>
  <si>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</si>
  <si>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</si>
  <si>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</si>
  <si>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</si>
  <si>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</si>
  <si>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</si>
  <si>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</si>
  <si>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</si>
  <si>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</si>
  <si>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</si>
  <si>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</si>
  <si>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</si>
  <si>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</si>
  <si>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</si>
  <si>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</si>
  <si>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</si>
  <si>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</si>
  <si>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</si>
  <si>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</si>
  <si>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</si>
  <si>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</si>
  <si>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</si>
  <si>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</si>
  <si>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</si>
  <si>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</si>
  <si>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</si>
  <si>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</si>
  <si>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</si>
  <si>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</si>
  <si>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</si>
  <si>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</si>
  <si>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</si>
  <si>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</si>
  <si>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</si>
  <si>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</si>
  <si>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</si>
  <si>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</si>
  <si>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</si>
  <si>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</si>
  <si>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</si>
  <si>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</si>
  <si>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</si>
  <si>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</si>
  <si>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</si>
  <si>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</si>
  <si>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</si>
  <si>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</si>
  <si>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</si>
  <si>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</si>
  <si>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</si>
  <si>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</si>
  <si>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</si>
  <si>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</si>
  <si>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</si>
  <si>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</si>
  <si>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</si>
  <si>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</si>
  <si>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</si>
  <si>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</si>
  <si>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</si>
  <si>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</si>
  <si>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</si>
  <si>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</si>
  <si>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</si>
  <si>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</si>
  <si>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</si>
  <si>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</si>
  <si>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</si>
  <si>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</si>
  <si>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</si>
  <si>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</si>
  <si>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</si>
  <si>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</si>
  <si>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</si>
  <si>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</si>
  <si>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</si>
  <si>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</si>
  <si>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</si>
  <si>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</si>
  <si>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</si>
  <si>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</si>
  <si>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</si>
  <si>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</si>
  <si>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</si>
  <si>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</si>
  <si>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</si>
  <si>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</si>
  <si>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</si>
  <si>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</si>
  <si>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</si>
  <si>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</si>
  <si>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</si>
  <si>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</si>
  <si>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</si>
  <si>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</si>
  <si>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</si>
  <si>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</si>
  <si>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</si>
  <si>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</si>
  <si>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</si>
  <si>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</si>
  <si>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</si>
  <si>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</si>
  <si>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</si>
  <si>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</si>
  <si>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</si>
  <si>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</si>
  <si>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</si>
  <si>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</si>
  <si>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</si>
  <si>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</si>
  <si>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</si>
  <si>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</si>
  <si>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</si>
  <si>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</si>
  <si>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</si>
  <si>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</si>
  <si>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</si>
  <si>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</si>
  <si>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</si>
  <si>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</si>
  <si>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</si>
  <si>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</si>
  <si>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</si>
  <si>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</si>
  <si>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</si>
  <si>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</si>
  <si>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</si>
  <si>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</si>
  <si>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</si>
  <si>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</si>
  <si>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</si>
  <si>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</si>
  <si>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</si>
  <si>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</si>
  <si>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</si>
  <si>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</si>
  <si>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</si>
  <si>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</si>
  <si>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</si>
  <si>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</si>
  <si>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</si>
  <si>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</si>
  <si>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</si>
  <si>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</si>
  <si>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</si>
  <si>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</si>
  <si>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</si>
  <si>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</si>
  <si>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</si>
  <si>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</si>
  <si>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</si>
  <si>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</si>
  <si>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</si>
  <si>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</si>
  <si>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</si>
  <si>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</si>
  <si>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</si>
  <si>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</si>
  <si>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</si>
  <si>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</si>
  <si>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</si>
  <si>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</si>
  <si>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</si>
  <si>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</si>
  <si>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</si>
  <si>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</si>
  <si>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</si>
  <si>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</si>
  <si>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</si>
  <si>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</si>
  <si>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</si>
  <si>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</si>
  <si>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</si>
  <si>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</si>
  <si>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</si>
  <si>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</si>
  <si>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</si>
  <si>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</si>
  <si>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</si>
  <si>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</si>
  <si>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</si>
  <si>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</si>
  <si>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</si>
  <si>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</si>
  <si>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</si>
  <si>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</si>
  <si>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</si>
  <si>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</si>
  <si>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</si>
  <si>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</si>
  <si>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</si>
  <si>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</si>
  <si>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</si>
  <si>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</si>
  <si>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</si>
  <si>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</si>
  <si>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</si>
  <si>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</si>
  <si>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</si>
  <si>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</si>
  <si>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</si>
  <si>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</si>
  <si>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</si>
  <si>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</si>
  <si>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</si>
  <si>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</si>
  <si>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</si>
  <si>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</si>
  <si>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</si>
  <si>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</si>
  <si>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</si>
  <si>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</si>
  <si>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</si>
  <si>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</si>
  <si>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</si>
  <si>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</si>
  <si>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</si>
  <si>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</si>
  <si>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</si>
  <si>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</si>
  <si>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</si>
  <si>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</si>
  <si>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</si>
  <si>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</si>
  <si>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</si>
  <si>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</si>
  <si>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</si>
  <si>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</si>
  <si>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</si>
  <si>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</si>
  <si>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</si>
  <si>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</si>
  <si>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</si>
  <si>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</si>
  <si>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</si>
  <si>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</si>
  <si>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</si>
  <si>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</si>
  <si>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</si>
  <si>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</si>
  <si>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</si>
  <si>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</si>
  <si>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</si>
  <si>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</si>
  <si>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</si>
  <si>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</si>
  <si>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</si>
  <si>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</si>
  <si>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</si>
  <si>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</si>
  <si>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</si>
  <si>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</si>
  <si>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</si>
  <si>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</si>
  <si>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</si>
  <si>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</si>
  <si>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</si>
  <si>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</si>
  <si>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</si>
  <si>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</si>
  <si>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</si>
  <si>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</si>
  <si>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</si>
  <si>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</si>
  <si>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</si>
  <si>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</si>
  <si>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</si>
  <si>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</si>
  <si>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</si>
  <si>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</si>
  <si>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</si>
  <si>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</si>
  <si>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</si>
  <si>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</si>
  <si>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</si>
  <si>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</si>
  <si>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</si>
  <si>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</si>
  <si>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</si>
  <si>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</si>
  <si>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</si>
  <si>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</si>
  <si>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</si>
  <si>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</si>
  <si>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</si>
  <si>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</si>
  <si>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</si>
  <si>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</si>
  <si>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</si>
  <si>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</si>
  <si>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</si>
  <si>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</si>
  <si>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</si>
  <si>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</si>
  <si>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</si>
  <si>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</si>
  <si>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</si>
  <si>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</si>
  <si>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</si>
  <si>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</si>
  <si>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</si>
  <si>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</si>
  <si>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</si>
  <si>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</si>
  <si>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</si>
  <si>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</si>
  <si>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</si>
  <si>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</si>
  <si>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</si>
  <si>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</si>
  <si>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</si>
  <si>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</si>
  <si>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</si>
  <si>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</si>
  <si>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</si>
  <si>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</si>
  <si>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</si>
  <si>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</si>
  <si>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</si>
  <si>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</si>
  <si>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</si>
  <si>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</si>
  <si>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</si>
  <si>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</si>
  <si>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</si>
  <si>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</si>
  <si>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</si>
  <si>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</si>
  <si>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</si>
  <si>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</si>
  <si>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</si>
  <si>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</si>
  <si>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</si>
  <si>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</si>
  <si>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</si>
  <si>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</si>
  <si>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</si>
  <si>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</si>
  <si>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</si>
  <si>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</si>
  <si>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</si>
  <si>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</si>
  <si>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</si>
  <si>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</si>
  <si>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</si>
  <si>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</si>
  <si>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</si>
  <si>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</si>
  <si>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</si>
  <si>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</si>
  <si>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</si>
  <si>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</si>
  <si>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</si>
  <si>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</si>
  <si>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</si>
  <si>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</si>
  <si>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</si>
  <si>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</si>
  <si>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</si>
  <si>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</si>
  <si>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</si>
  <si>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</si>
  <si>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</si>
  <si>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</si>
  <si>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</si>
  <si>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</si>
  <si>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</si>
  <si>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</si>
  <si>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</si>
  <si>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</si>
  <si>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</si>
  <si>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</si>
  <si>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</si>
  <si>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</si>
  <si>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</si>
  <si>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</si>
  <si>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</si>
  <si>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</si>
  <si>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</si>
  <si>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</si>
  <si>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</si>
  <si>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</si>
  <si>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</si>
  <si>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</si>
  <si>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</si>
  <si>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</si>
  <si>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</si>
  <si>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</si>
  <si>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</si>
  <si>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</si>
  <si>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</si>
  <si>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</si>
  <si>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</si>
  <si>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</si>
  <si>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</si>
  <si>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</si>
  <si>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</si>
  <si>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</si>
  <si>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</si>
  <si>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</si>
  <si>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</si>
  <si>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</si>
  <si>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</si>
  <si>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</si>
  <si>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</si>
  <si>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</si>
  <si>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</si>
  <si>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</si>
  <si>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</si>
  <si>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</si>
  <si>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</si>
  <si>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</si>
  <si>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</si>
  <si>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</si>
  <si>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</si>
  <si>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</si>
  <si>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</si>
  <si>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</si>
  <si>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</si>
  <si>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</si>
  <si>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</si>
  <si>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</si>
  <si>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</si>
  <si>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</si>
  <si>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</si>
  <si>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</si>
  <si>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</si>
  <si>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</si>
  <si>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</si>
  <si>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</si>
  <si>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</si>
  <si>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</si>
  <si>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</si>
  <si>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</si>
  <si>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</si>
  <si>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</si>
  <si>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</si>
  <si>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</si>
  <si>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</si>
  <si>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</si>
  <si>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</si>
  <si>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</si>
  <si>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</si>
  <si>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</si>
  <si>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</si>
  <si>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</si>
  <si>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</si>
  <si>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</si>
  <si>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</si>
  <si>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</si>
  <si>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</si>
  <si>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</si>
  <si>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</si>
  <si>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</si>
  <si>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</si>
  <si>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</si>
  <si>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</si>
  <si>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</si>
  <si>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</si>
  <si>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</si>
  <si>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</si>
  <si>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</si>
  <si>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</si>
  <si>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</si>
  <si>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</si>
  <si>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</si>
  <si>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</si>
  <si>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</si>
  <si>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</si>
  <si>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</si>
  <si>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</si>
  <si>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</si>
  <si>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</si>
  <si>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</si>
  <si>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</si>
  <si>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</si>
  <si>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</si>
  <si>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</si>
  <si>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</si>
  <si>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</si>
  <si>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</si>
  <si>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</si>
  <si>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</si>
  <si>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</si>
  <si>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</si>
  <si>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</si>
  <si>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</si>
  <si>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</si>
  <si>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</si>
  <si>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</si>
  <si>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</si>
  <si>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</si>
  <si>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</si>
  <si>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</si>
  <si>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</si>
  <si>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</si>
  <si>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</si>
  <si>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</si>
  <si>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</si>
  <si>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</si>
  <si>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</si>
  <si>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</si>
  <si>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</si>
  <si>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</si>
  <si>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</si>
  <si>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</si>
  <si>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</si>
  <si>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</si>
  <si>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</si>
  <si>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</si>
  <si>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</si>
  <si>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</si>
  <si>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</si>
  <si>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</si>
  <si>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</si>
  <si>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</si>
  <si>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</si>
  <si>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</si>
  <si>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</si>
  <si>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</si>
  <si>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</si>
  <si>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</si>
  <si>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</si>
  <si>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</si>
  <si>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</si>
  <si>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</si>
  <si>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</si>
  <si>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</si>
  <si>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</si>
  <si>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</si>
  <si>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</si>
  <si>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</si>
  <si>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</si>
  <si>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</si>
  <si>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</si>
  <si>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</si>
  <si>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</si>
  <si>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</si>
  <si>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</si>
  <si>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</si>
  <si>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</si>
  <si>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</si>
  <si>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</si>
  <si>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</si>
  <si>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</si>
  <si>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</si>
  <si>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</si>
  <si>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</si>
  <si>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</si>
  <si>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</si>
  <si>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</si>
  <si>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</si>
  <si>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</si>
  <si>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</si>
  <si>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</si>
  <si>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</si>
  <si>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</si>
  <si>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</si>
  <si>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</si>
  <si>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</si>
  <si>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</si>
  <si>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</si>
  <si>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</si>
  <si>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</si>
  <si>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</si>
  <si>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</si>
  <si>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</si>
  <si>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</si>
  <si>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</si>
  <si>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</si>
  <si>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</si>
  <si>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</si>
  <si>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</si>
  <si>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</si>
  <si>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</si>
  <si>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</si>
  <si>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</si>
  <si>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</si>
  <si>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</si>
  <si>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</si>
  <si>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</si>
  <si>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</si>
  <si>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</si>
  <si>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</si>
  <si>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</si>
  <si>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</si>
  <si>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</si>
  <si>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</si>
  <si>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</si>
  <si>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</si>
  <si>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</si>
  <si>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</si>
  <si>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</si>
  <si>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</si>
  <si>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</si>
  <si>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</si>
  <si>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</si>
  <si>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</si>
  <si>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</si>
  <si>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</si>
  <si>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</si>
  <si>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</si>
  <si>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</si>
  <si>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</si>
  <si>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</si>
  <si>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</si>
  <si>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</si>
  <si>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</si>
  <si>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</si>
  <si>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</si>
  <si>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</si>
  <si>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</si>
  <si>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</si>
  <si>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</si>
  <si>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</si>
  <si>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</si>
  <si>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</si>
  <si>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</si>
  <si>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</si>
  <si>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</si>
  <si>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</si>
  <si>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</si>
  <si>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</si>
  <si>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</si>
  <si>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</si>
  <si>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</si>
  <si>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</si>
  <si>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</si>
  <si>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</si>
  <si>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</si>
  <si>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</si>
  <si>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</si>
  <si>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</si>
  <si>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</si>
  <si>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</si>
  <si>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</si>
  <si>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</si>
  <si>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</si>
  <si>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</si>
  <si>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</si>
  <si>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</si>
  <si>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</si>
  <si>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</si>
  <si>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</si>
  <si>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</si>
  <si>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</si>
  <si>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</si>
  <si>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</si>
  <si>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</si>
  <si>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</si>
  <si>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</si>
  <si>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</si>
  <si>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</si>
  <si>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</si>
  <si>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</si>
  <si>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</si>
  <si>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</si>
  <si>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</si>
  <si>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</si>
  <si>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</si>
  <si>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</si>
  <si>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</si>
  <si>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</si>
  <si>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</si>
  <si>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</si>
  <si>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</si>
  <si>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</si>
  <si>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</si>
  <si>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</si>
  <si>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</si>
  <si>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</si>
  <si>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</si>
  <si>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</si>
  <si>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</si>
  <si>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</si>
  <si>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</si>
  <si>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</si>
  <si>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</si>
  <si>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</si>
  <si>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</si>
  <si>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</si>
  <si>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</si>
  <si>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</si>
  <si>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</si>
  <si>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</si>
  <si>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</si>
  <si>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</si>
  <si>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</si>
  <si>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</si>
  <si>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</si>
  <si>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</si>
  <si>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</si>
  <si>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</si>
  <si>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</si>
  <si>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</si>
  <si>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</si>
  <si>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</si>
  <si>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</si>
  <si>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</si>
  <si>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</si>
  <si>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</si>
  <si>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</si>
  <si>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</si>
  <si>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</si>
  <si>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</si>
  <si>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</si>
  <si>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</si>
  <si>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</si>
  <si>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</si>
  <si>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</si>
  <si>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</si>
  <si>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</si>
  <si>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</si>
  <si>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</si>
  <si>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</si>
  <si>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</si>
  <si>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</si>
  <si>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</si>
  <si>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</si>
  <si>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</si>
  <si>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</si>
  <si>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</si>
  <si>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</si>
  <si>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</si>
  <si>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</si>
  <si>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</si>
  <si>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</si>
  <si>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</si>
  <si>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</si>
  <si>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</si>
  <si>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</si>
  <si>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</si>
  <si>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</si>
  <si>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</si>
  <si>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</si>
  <si>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</si>
  <si>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</si>
  <si>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</si>
  <si>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</si>
  <si>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</si>
  <si>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</si>
  <si>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</si>
  <si>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</si>
  <si>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</si>
  <si>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</si>
  <si>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</si>
  <si>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</si>
  <si>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</si>
  <si>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</si>
  <si>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</si>
  <si>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</si>
  <si>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</si>
  <si>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</si>
  <si>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</si>
  <si>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</si>
  <si>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</si>
  <si>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</si>
  <si>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</si>
  <si>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</si>
  <si>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</si>
  <si>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</si>
  <si>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</si>
  <si>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</si>
  <si>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</si>
  <si>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</si>
  <si>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</si>
  <si>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</si>
  <si>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</si>
  <si>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</si>
  <si>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</si>
  <si>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</si>
  <si>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</si>
  <si>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</si>
  <si>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</si>
  <si>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</si>
  <si>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</si>
  <si>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</si>
  <si>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</si>
  <si>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</si>
  <si>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</si>
  <si>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</si>
  <si>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</si>
  <si>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</si>
  <si>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</si>
  <si>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</si>
  <si>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</si>
  <si>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</si>
  <si>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</si>
  <si>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</si>
  <si>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</si>
  <si>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</si>
  <si>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</si>
  <si>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</si>
  <si>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</si>
  <si>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</si>
  <si>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</si>
  <si>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</si>
  <si>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</si>
  <si>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</si>
  <si>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</si>
  <si>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</si>
  <si>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</si>
  <si>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</si>
  <si>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</si>
  <si>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</si>
  <si>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</si>
  <si>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</si>
  <si>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</si>
  <si>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</si>
  <si>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</si>
  <si>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</si>
  <si>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</si>
  <si>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</si>
  <si>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</si>
  <si>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</si>
  <si>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</si>
  <si>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</si>
  <si>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</si>
  <si>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</si>
  <si>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</si>
  <si>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</si>
  <si>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</si>
  <si>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</si>
  <si>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</si>
  <si>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</si>
  <si>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</si>
  <si>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</si>
  <si>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</si>
  <si>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</si>
  <si>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</si>
  <si>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</si>
  <si>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</si>
  <si>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</si>
  <si>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</si>
  <si>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</si>
  <si>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</si>
  <si>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</si>
  <si>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</si>
  <si>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</si>
  <si>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</si>
  <si>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</si>
  <si>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</si>
  <si>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</si>
  <si>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</si>
  <si>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</si>
  <si>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</si>
  <si>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</si>
  <si>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</si>
  <si>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</si>
  <si>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</si>
  <si>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</si>
  <si>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</si>
  <si>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</si>
  <si>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</si>
  <si>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</si>
  <si>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</si>
  <si>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</si>
  <si>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</si>
  <si>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</si>
  <si>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</si>
  <si>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</si>
  <si>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</si>
  <si>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</si>
  <si>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</si>
  <si>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</si>
  <si>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</si>
  <si>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</si>
  <si>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</si>
  <si>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</si>
  <si>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</si>
  <si>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</si>
  <si>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</si>
  <si>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</si>
  <si>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</si>
  <si>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</si>
  <si>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</si>
  <si>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</si>
  <si>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</si>
  <si>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</si>
  <si>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</si>
  <si>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</si>
  <si>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</si>
  <si>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</si>
  <si>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</si>
  <si>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</si>
  <si>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</si>
  <si>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</si>
  <si>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</si>
  <si>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</si>
  <si>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</si>
  <si>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</si>
  <si>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</si>
  <si>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</si>
  <si>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</si>
  <si>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</si>
  <si>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</si>
  <si>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</si>
  <si>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</si>
  <si>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</si>
  <si>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</si>
  <si>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</si>
  <si>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</si>
  <si>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</si>
  <si>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</si>
  <si>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</si>
  <si>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</si>
  <si>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</si>
  <si>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</si>
  <si>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</si>
  <si>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</si>
  <si>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</si>
  <si>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</si>
  <si>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</si>
  <si>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</si>
  <si>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</si>
  <si>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</si>
  <si>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</si>
  <si>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</si>
  <si>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</si>
  <si>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</si>
  <si>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</si>
  <si>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</si>
  <si>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</si>
  <si>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</si>
  <si>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</si>
  <si>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</si>
  <si>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</si>
  <si>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</si>
  <si>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</si>
  <si>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</si>
  <si>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</si>
  <si>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</si>
  <si>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</si>
  <si>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</si>
  <si>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</si>
  <si>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</si>
  <si>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</si>
  <si>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</si>
  <si>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</si>
  <si>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</si>
  <si>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</si>
  <si>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</si>
  <si>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</si>
  <si>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</si>
  <si>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</si>
  <si>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</si>
  <si>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</si>
  <si>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</si>
  <si>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</si>
  <si>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</si>
  <si>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</si>
  <si>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</si>
  <si>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</si>
  <si>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</si>
  <si>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</si>
  <si>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</si>
  <si>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</si>
  <si>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</si>
  <si>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</si>
  <si>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</si>
  <si>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</si>
  <si>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</si>
  <si>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</si>
  <si>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</si>
  <si>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</si>
  <si>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</si>
  <si>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</si>
  <si>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</si>
  <si>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</si>
  <si>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</si>
  <si>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</si>
  <si>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</si>
  <si>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</si>
  <si>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</si>
  <si>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</si>
  <si>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</si>
  <si>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</si>
  <si>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</si>
  <si>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</si>
  <si>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</si>
  <si>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</si>
  <si>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</si>
  <si>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</si>
  <si>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</si>
  <si>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</si>
  <si>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</si>
  <si>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</si>
  <si>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</si>
  <si>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</si>
  <si>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</si>
  <si>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</si>
  <si>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</si>
  <si>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</si>
  <si>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</si>
  <si>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</si>
  <si>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</si>
  <si>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</si>
  <si>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</si>
  <si>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</si>
  <si>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</si>
  <si>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</si>
  <si>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</si>
  <si>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</si>
  <si>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</si>
  <si>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</si>
  <si>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</si>
  <si>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</si>
  <si>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</si>
  <si>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</si>
  <si>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</si>
  <si>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</si>
  <si>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</si>
  <si>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</si>
  <si>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</si>
  <si>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</si>
  <si>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</si>
  <si>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</si>
  <si>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</si>
  <si>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</si>
  <si>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</si>
  <si>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</si>
  <si>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</si>
  <si>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</si>
  <si>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</si>
  <si>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</si>
  <si>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</si>
  <si>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</si>
  <si>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</si>
  <si>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</si>
  <si>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</si>
  <si>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</si>
  <si>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</si>
  <si>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</si>
  <si>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</si>
  <si>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</si>
  <si>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</si>
  <si>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</si>
  <si>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</si>
  <si>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</si>
  <si>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</si>
  <si>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</si>
  <si>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</si>
  <si>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</si>
  <si>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</si>
  <si>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</si>
  <si>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</si>
  <si>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</si>
  <si>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</si>
  <si>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</si>
  <si>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</si>
  <si>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</si>
  <si>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</si>
  <si>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</si>
  <si>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</si>
  <si>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</si>
  <si>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</si>
  <si>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</si>
  <si>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</si>
  <si>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</si>
  <si>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</si>
  <si>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</si>
  <si>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</si>
  <si>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</si>
  <si>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</si>
  <si>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</si>
  <si>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</si>
  <si>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</si>
  <si>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</si>
  <si>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</si>
  <si>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</si>
  <si>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</si>
  <si>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</si>
  <si>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</si>
  <si>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</si>
  <si>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</si>
  <si>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</si>
  <si>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</si>
  <si>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</si>
  <si>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</si>
  <si>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</si>
  <si>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</si>
  <si>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</si>
  <si>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</si>
  <si>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</si>
  <si>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</si>
  <si>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</si>
  <si>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</si>
  <si>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</si>
  <si>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</si>
  <si>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</si>
  <si>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</si>
  <si>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</si>
  <si>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</si>
  <si>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</si>
  <si>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</si>
  <si>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</si>
  <si>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</si>
  <si>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</si>
  <si>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</si>
  <si>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</si>
  <si>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</si>
  <si>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</si>
  <si>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</si>
  <si>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</si>
  <si>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</si>
  <si>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</si>
  <si>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</si>
  <si>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</si>
  <si>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</si>
  <si>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</si>
  <si>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</si>
  <si>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</si>
  <si>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</si>
  <si>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</si>
  <si>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</si>
  <si>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</si>
  <si>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</si>
  <si>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</si>
  <si>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</si>
  <si>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</si>
  <si>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</si>
  <si>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</si>
  <si>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</si>
  <si>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</si>
  <si>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</si>
  <si>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</si>
  <si>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</si>
  <si>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</si>
  <si>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</si>
  <si>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</si>
  <si>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</si>
  <si>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</si>
  <si>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</si>
  <si>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</si>
  <si>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</si>
  <si>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</si>
  <si>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</si>
  <si>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</si>
  <si>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</si>
  <si>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</si>
  <si>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</si>
  <si>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</si>
  <si>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</si>
  <si>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</si>
  <si>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</si>
  <si>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</si>
  <si>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</si>
  <si>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</si>
  <si>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</si>
  <si>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</si>
  <si>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</si>
  <si>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</si>
  <si>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</si>
  <si>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</si>
  <si>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</si>
  <si>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</si>
  <si>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</si>
  <si>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</si>
  <si>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</si>
  <si>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</si>
  <si>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</si>
  <si>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</si>
  <si>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</si>
  <si>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</si>
  <si>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</si>
  <si>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</si>
  <si>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</si>
  <si>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</si>
  <si>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</si>
  <si>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</si>
  <si>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</si>
  <si>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</si>
  <si>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</si>
  <si>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</si>
  <si>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</si>
  <si>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</si>
  <si>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</si>
  <si>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</si>
  <si>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</si>
  <si>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</si>
  <si>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</si>
  <si>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</si>
  <si>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</si>
  <si>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</si>
  <si>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</si>
  <si>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</si>
  <si>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</si>
  <si>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</si>
  <si>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</si>
  <si>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</si>
  <si>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</si>
  <si>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</si>
  <si>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</si>
  <si>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</si>
  <si>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</si>
  <si>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</si>
  <si>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</si>
  <si>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</si>
  <si>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</si>
  <si>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</si>
  <si>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</si>
  <si>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</si>
  <si>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</si>
  <si>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</si>
  <si>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</si>
  <si>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</si>
  <si>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</si>
  <si>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</si>
  <si>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</si>
  <si>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</si>
  <si>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</si>
  <si>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</si>
  <si>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</si>
  <si>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</si>
  <si>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</si>
  <si>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</si>
  <si>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</si>
  <si>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</si>
  <si>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</si>
  <si>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</si>
  <si>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</si>
  <si>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</si>
  <si>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</si>
  <si>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</si>
  <si>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</si>
  <si>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</si>
  <si>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</si>
  <si>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</si>
  <si>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</si>
  <si>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</si>
  <si>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</si>
  <si>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</si>
  <si>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</si>
  <si>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</si>
  <si>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</si>
  <si>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</si>
  <si>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</si>
  <si>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</si>
  <si>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</si>
  <si>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</si>
  <si>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</si>
  <si>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</si>
  <si>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</si>
  <si>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</si>
  <si>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</si>
  <si>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</si>
  <si>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</si>
  <si>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</si>
  <si>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</si>
  <si>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</si>
  <si>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</si>
  <si>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</si>
  <si>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</si>
  <si>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</si>
  <si>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</si>
  <si>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</si>
  <si>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</si>
  <si>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</si>
  <si>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</si>
  <si>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</si>
  <si>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</si>
  <si>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</si>
  <si>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</si>
  <si>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</si>
  <si>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</si>
  <si>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</si>
  <si>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</si>
  <si>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</si>
  <si>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</si>
  <si>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</si>
  <si>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</si>
  <si>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</si>
  <si>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</si>
  <si>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</si>
  <si>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</si>
  <si>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</si>
  <si>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</si>
  <si>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</si>
  <si>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</si>
  <si>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</si>
  <si>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</si>
  <si>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</si>
  <si>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</si>
  <si>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</si>
  <si>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</si>
  <si>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</si>
  <si>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</si>
  <si>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</si>
  <si>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</si>
  <si>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</si>
  <si>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</si>
  <si>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</si>
  <si>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</si>
  <si>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</si>
  <si>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</si>
  <si>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</si>
  <si>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</si>
  <si>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</si>
  <si>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</si>
  <si>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</si>
  <si>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</si>
  <si>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</si>
  <si>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</si>
  <si>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</si>
  <si>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</si>
  <si>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</si>
  <si>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</si>
  <si>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</si>
  <si>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</si>
  <si>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</si>
  <si>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</si>
  <si>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</si>
  <si>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</si>
  <si>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</si>
  <si>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</si>
  <si>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</si>
  <si>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</si>
  <si>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</si>
  <si>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</si>
  <si>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</si>
  <si>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</si>
  <si>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</si>
  <si>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</si>
  <si>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</si>
  <si>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</si>
  <si>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</si>
  <si>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</si>
  <si>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</si>
  <si>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</si>
  <si>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</si>
  <si>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</si>
  <si>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</si>
  <si>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</si>
  <si>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</si>
  <si>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</si>
  <si>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</si>
  <si>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</si>
  <si>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</si>
  <si>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</si>
  <si>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</si>
  <si>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</si>
  <si>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</si>
  <si>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</si>
  <si>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</si>
  <si>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</si>
  <si>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</si>
  <si>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</si>
  <si>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</si>
  <si>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</si>
  <si>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</si>
  <si>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</si>
  <si>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</si>
  <si>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</si>
  <si>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</si>
  <si>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</si>
  <si>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</si>
  <si>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</si>
  <si>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</si>
  <si>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</si>
  <si>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</si>
  <si>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</si>
  <si>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</si>
  <si>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</si>
  <si>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</si>
  <si>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</si>
  <si>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</si>
  <si>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</si>
  <si>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</si>
  <si>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</si>
  <si>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</si>
  <si>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</si>
  <si>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</si>
  <si>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</si>
  <si>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</si>
  <si>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</si>
  <si>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</si>
  <si>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</si>
  <si>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</si>
  <si>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</si>
  <si>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</si>
  <si>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</si>
  <si>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</si>
  <si>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</si>
  <si>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</si>
  <si>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</si>
  <si>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</si>
  <si>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</si>
  <si>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</si>
  <si>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</si>
  <si>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</si>
  <si>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</si>
  <si>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</si>
  <si>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</si>
  <si>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</si>
  <si>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</si>
  <si>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</si>
  <si>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</si>
  <si>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</si>
  <si>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</si>
  <si>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</si>
  <si>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</si>
  <si>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</si>
  <si>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</si>
  <si>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</si>
  <si>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</si>
  <si>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</si>
  <si>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</si>
  <si>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</si>
  <si>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</si>
  <si>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</si>
  <si>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</si>
  <si>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</si>
  <si>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</si>
  <si>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</si>
  <si>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</si>
  <si>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</si>
  <si>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</si>
  <si>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</si>
  <si>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</si>
  <si>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</si>
  <si>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</si>
  <si>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</si>
  <si>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</si>
  <si>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</si>
  <si>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</si>
  <si>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</si>
  <si>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</si>
  <si>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</si>
  <si>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</si>
  <si>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</si>
  <si>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</si>
  <si>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</si>
  <si>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</si>
  <si>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</si>
  <si>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</si>
  <si>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</si>
  <si>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</si>
  <si>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</si>
  <si>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</si>
  <si>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</si>
  <si>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</si>
  <si>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</si>
  <si>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</si>
  <si>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</si>
  <si>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</si>
  <si>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</si>
  <si>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</si>
  <si>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</si>
  <si>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</si>
  <si>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</si>
  <si>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</si>
  <si>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</si>
  <si>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</si>
  <si>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</si>
  <si>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</si>
  <si>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</si>
  <si>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</si>
  <si>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</si>
  <si>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</si>
  <si>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</si>
  <si>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</si>
  <si>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</si>
  <si>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</si>
  <si>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</si>
  <si>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</si>
  <si>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</si>
  <si>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</si>
  <si>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</si>
  <si>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</si>
  <si>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</si>
  <si>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</si>
  <si>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</si>
  <si>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</si>
  <si>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</si>
  <si>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</si>
  <si>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</si>
  <si>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</si>
  <si>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</si>
  <si>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</si>
  <si>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</si>
  <si>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</si>
  <si>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</si>
  <si>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</si>
  <si>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</si>
  <si>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</si>
  <si>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</si>
  <si>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</si>
  <si>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</si>
  <si>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</si>
  <si>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</si>
  <si>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</si>
  <si>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</si>
  <si>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</si>
  <si>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</si>
  <si>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</si>
  <si>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</si>
  <si>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</si>
  <si>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</si>
  <si>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</si>
  <si>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</si>
  <si>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</si>
  <si>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</si>
  <si>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</si>
  <si>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</si>
  <si>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</si>
  <si>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</si>
  <si>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</si>
  <si>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</si>
  <si>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</si>
  <si>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</si>
  <si>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</si>
  <si>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</si>
  <si>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</si>
  <si>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</si>
  <si>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</si>
  <si>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</si>
  <si>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</si>
  <si>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</si>
  <si>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</si>
  <si>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</si>
  <si>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</si>
  <si>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</si>
  <si>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</si>
  <si>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</si>
  <si>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</si>
  <si>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</si>
  <si>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</si>
  <si>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</si>
  <si>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</si>
  <si>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</si>
  <si>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</si>
  <si>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</si>
  <si>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</si>
  <si>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</si>
  <si>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</si>
  <si>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</si>
  <si>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</si>
  <si>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</si>
  <si>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</si>
  <si>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</si>
  <si>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</si>
  <si>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</si>
  <si>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</si>
  <si>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</si>
  <si>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</si>
  <si>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</si>
  <si>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</si>
  <si>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</si>
  <si>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</si>
  <si>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</si>
  <si>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</si>
  <si>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</si>
  <si>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</si>
  <si>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</si>
  <si>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</si>
  <si>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</si>
  <si>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</si>
  <si>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</si>
  <si>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</si>
  <si>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</si>
  <si>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</si>
  <si>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</si>
  <si>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</si>
  <si>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</si>
  <si>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</si>
  <si>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</si>
  <si>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</si>
  <si>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</si>
  <si>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</si>
  <si>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</si>
  <si>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</si>
  <si>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</si>
  <si>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</si>
  <si>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</si>
  <si>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</si>
  <si>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</si>
  <si>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</si>
  <si>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</si>
  <si>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</si>
  <si>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</si>
  <si>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</si>
  <si>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</si>
  <si>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</si>
  <si>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</si>
  <si>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</si>
  <si>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</si>
  <si>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</si>
  <si>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</si>
  <si>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</si>
  <si>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</si>
  <si>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</si>
  <si>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</si>
  <si>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</si>
  <si>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</si>
  <si>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</si>
  <si>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</si>
  <si>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</si>
  <si>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</si>
  <si>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</si>
  <si>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</si>
  <si>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</si>
  <si>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</si>
  <si>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</si>
  <si>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</si>
  <si>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</si>
  <si>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</si>
  <si>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</si>
  <si>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</si>
  <si>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</si>
  <si>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</si>
  <si>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</si>
  <si>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</si>
  <si>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</si>
  <si>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</si>
  <si>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</si>
  <si>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</si>
  <si>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</si>
  <si>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</si>
  <si>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</si>
  <si>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</si>
  <si>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</si>
  <si>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</si>
  <si>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</si>
  <si>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</si>
  <si>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</si>
  <si>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</si>
  <si>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</si>
  <si>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</si>
  <si>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</si>
  <si>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</si>
  <si>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</si>
  <si>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</si>
  <si>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</si>
  <si>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</si>
  <si>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</si>
  <si>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</si>
  <si>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</si>
  <si>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</si>
  <si>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</si>
  <si>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</si>
  <si>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</si>
  <si>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</si>
  <si>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</si>
  <si>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</si>
  <si>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</si>
  <si>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</si>
  <si>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</si>
  <si>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</si>
  <si>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</si>
  <si>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</si>
  <si>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</si>
  <si>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</si>
  <si>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</si>
  <si>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</si>
  <si>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</si>
  <si>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</si>
  <si>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</si>
  <si>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</si>
  <si>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</si>
  <si>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</si>
  <si>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</si>
  <si>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</si>
  <si>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</si>
  <si>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</si>
  <si>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</si>
  <si>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</si>
  <si>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</si>
  <si>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</si>
  <si>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</si>
  <si>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</si>
  <si>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</si>
  <si>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</si>
  <si>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</si>
  <si>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</si>
  <si>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</si>
  <si>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</si>
  <si>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</si>
  <si>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</si>
  <si>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</si>
  <si>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</si>
  <si>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</si>
  <si>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</si>
  <si>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</si>
  <si>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</si>
  <si>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</si>
  <si>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</si>
  <si>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</si>
  <si>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</si>
  <si>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</si>
  <si>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</si>
  <si>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</si>
  <si>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</si>
  <si>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</si>
  <si>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</si>
  <si>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</si>
  <si>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</si>
  <si>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</si>
  <si>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</si>
  <si>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</si>
  <si>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</si>
  <si>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</si>
  <si>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</si>
  <si>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</si>
  <si>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</si>
  <si>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</si>
  <si>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</si>
  <si>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</si>
  <si>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</si>
  <si>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</si>
  <si>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</si>
  <si>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</si>
  <si>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</si>
  <si>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</si>
  <si>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</si>
  <si>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</si>
  <si>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</si>
  <si>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</si>
  <si>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</si>
  <si>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</si>
  <si>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</si>
  <si>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</si>
  <si>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</si>
  <si>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</si>
  <si>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</si>
  <si>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</si>
  <si>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</si>
  <si>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</si>
  <si>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</si>
  <si>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</si>
  <si>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</si>
  <si>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</si>
  <si>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</si>
  <si>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</si>
  <si>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</si>
  <si>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</si>
  <si>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</si>
  <si>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</si>
  <si>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</si>
  <si>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</si>
  <si>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</si>
  <si>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</si>
  <si>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</si>
  <si>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</si>
  <si>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</si>
  <si>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</si>
  <si>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</si>
  <si>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</si>
  <si>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</si>
  <si>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</si>
  <si>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</si>
  <si>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</si>
  <si>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</si>
  <si>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</si>
  <si>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</si>
  <si>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</si>
  <si>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</si>
  <si>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</si>
  <si>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</si>
  <si>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</si>
  <si>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</si>
  <si>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</si>
  <si>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</si>
  <si>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</si>
  <si>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</si>
  <si>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</si>
  <si>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</si>
  <si>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</si>
  <si>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</si>
  <si>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</si>
  <si>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</si>
  <si>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</si>
  <si>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</si>
  <si>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</si>
  <si>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</si>
  <si>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</si>
  <si>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</si>
  <si>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</si>
  <si>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</si>
  <si>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</si>
  <si>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</si>
  <si>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</si>
  <si>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</si>
  <si>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</si>
  <si>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</si>
  <si>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</si>
  <si>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</si>
  <si>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</si>
  <si>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</si>
  <si>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</si>
  <si>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</si>
  <si>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</si>
  <si>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</si>
  <si>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</si>
  <si>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</si>
  <si>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</si>
  <si>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</si>
  <si>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</si>
  <si>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</si>
  <si>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</si>
  <si>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</si>
  <si>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</si>
  <si>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</si>
  <si>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</si>
  <si>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</si>
  <si>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</si>
  <si>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</si>
  <si>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</si>
  <si>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</si>
  <si>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</si>
  <si>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</si>
  <si>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</si>
  <si>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</si>
  <si>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</si>
  <si>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</si>
  <si>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</si>
  <si>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</si>
  <si>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</si>
  <si>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</si>
  <si>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</si>
  <si>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</si>
  <si>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</si>
  <si>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</si>
  <si>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</si>
  <si>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</si>
  <si>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</si>
  <si>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</si>
  <si>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</si>
  <si>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</si>
  <si>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</si>
  <si>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</si>
  <si>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</si>
  <si>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</si>
  <si>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</si>
  <si>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</si>
  <si>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</si>
  <si>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</si>
  <si>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</si>
  <si>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</si>
  <si>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</si>
  <si>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</si>
  <si>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</si>
  <si>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</si>
  <si>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</si>
  <si>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</si>
  <si>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</si>
  <si>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</si>
  <si>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</si>
  <si>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</si>
  <si>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</si>
  <si>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</si>
  <si>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</si>
  <si>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</si>
  <si>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</si>
  <si>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</si>
  <si>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</si>
  <si>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</si>
  <si>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</si>
  <si>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</si>
  <si>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</si>
  <si>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</si>
  <si>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</si>
  <si>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</si>
  <si>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</si>
  <si>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</si>
  <si>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</si>
  <si>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</si>
  <si>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</si>
  <si>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</si>
  <si>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</si>
  <si>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</si>
  <si>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</si>
  <si>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</si>
  <si>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</si>
  <si>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</si>
  <si>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</si>
  <si>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</si>
  <si>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</si>
  <si>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</si>
  <si>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</si>
  <si>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</si>
  <si>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</si>
  <si>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</si>
  <si>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</si>
  <si>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</si>
  <si>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</si>
  <si>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</si>
  <si>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</si>
  <si>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</si>
  <si>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</si>
  <si>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</si>
  <si>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</si>
  <si>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</si>
  <si>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</si>
  <si>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</si>
  <si>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</si>
  <si>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</si>
  <si>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</si>
  <si>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</si>
  <si>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</si>
  <si>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</si>
  <si>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</si>
  <si>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</si>
  <si>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</si>
  <si>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</si>
  <si>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</si>
  <si>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</si>
  <si>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</si>
  <si>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</si>
  <si>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</si>
  <si>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</si>
  <si>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</si>
  <si>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</si>
  <si>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</si>
  <si>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</si>
  <si>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</si>
  <si>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</si>
  <si>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</si>
  <si>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</si>
  <si>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</si>
  <si>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</si>
  <si>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</si>
  <si>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</si>
  <si>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</si>
  <si>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</si>
  <si>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</si>
  <si>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</si>
  <si>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</si>
  <si>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</si>
  <si>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</si>
  <si>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</si>
  <si>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</si>
  <si>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</si>
  <si>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</si>
  <si>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</si>
  <si>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</si>
  <si>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</si>
  <si>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</si>
  <si>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</si>
  <si>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</si>
  <si>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</si>
  <si>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</si>
  <si>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</si>
  <si>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</si>
  <si>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</si>
  <si>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</si>
  <si>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</si>
  <si>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</si>
  <si>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</si>
  <si>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</si>
  <si>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</si>
  <si>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</si>
  <si>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</si>
  <si>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</si>
  <si>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</si>
  <si>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</si>
  <si>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</si>
  <si>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</si>
  <si>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</si>
  <si>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</si>
  <si>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</si>
  <si>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</si>
  <si>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</si>
  <si>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</si>
  <si>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</si>
  <si>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</si>
  <si>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</si>
  <si>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</si>
  <si>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</si>
  <si>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</si>
  <si>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</si>
  <si>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</si>
  <si>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</si>
  <si>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</si>
  <si>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</si>
  <si>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</si>
  <si>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</si>
  <si>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</si>
  <si>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</si>
  <si>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</si>
  <si>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</si>
  <si>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</si>
  <si>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</si>
  <si>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</si>
  <si>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</si>
  <si>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</si>
  <si>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</si>
  <si>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</si>
  <si>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</si>
  <si>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</si>
  <si>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</si>
  <si>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</si>
  <si>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</si>
  <si>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</si>
  <si>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</si>
  <si>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</si>
  <si>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</si>
  <si>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</si>
  <si>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</si>
  <si>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</si>
  <si>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</si>
  <si>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</si>
  <si>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</si>
  <si>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</si>
  <si>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</si>
  <si>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</si>
  <si>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</si>
  <si>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</si>
  <si>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</si>
  <si>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</si>
  <si>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</si>
  <si>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</si>
  <si>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</si>
  <si>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</si>
  <si>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</si>
  <si>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</si>
  <si>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</si>
  <si>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</si>
  <si>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</si>
  <si>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</si>
  <si>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</si>
  <si>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</si>
  <si>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</si>
  <si>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</si>
  <si>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</si>
  <si>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</si>
  <si>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</si>
  <si>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</si>
  <si>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</si>
  <si>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</si>
  <si>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</si>
  <si>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</si>
  <si>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</si>
  <si>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</si>
  <si>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</si>
  <si>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</si>
  <si>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</si>
  <si>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</si>
  <si>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</si>
  <si>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</si>
  <si>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</si>
  <si>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</si>
  <si>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</si>
  <si>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</si>
  <si>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</si>
  <si>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</si>
  <si>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</si>
  <si>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</si>
  <si>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</si>
  <si>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</si>
  <si>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</si>
  <si>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</si>
  <si>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</si>
  <si>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</si>
  <si>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</si>
  <si>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</si>
  <si>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</si>
  <si>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</si>
  <si>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</si>
  <si>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</si>
  <si>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</si>
  <si>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</si>
  <si>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</si>
  <si>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</si>
  <si>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</si>
  <si>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</si>
  <si>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</si>
  <si>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</si>
  <si>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</si>
  <si>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</si>
  <si>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</si>
  <si>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</si>
  <si>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</si>
  <si>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</si>
  <si>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</si>
  <si>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</si>
  <si>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</si>
  <si>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</si>
  <si>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</si>
  <si>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</si>
  <si>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</si>
  <si>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</si>
  <si>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</si>
  <si>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</si>
  <si>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</si>
  <si>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</si>
  <si>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</si>
  <si>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</si>
  <si>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</si>
  <si>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</si>
  <si>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</si>
  <si>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</si>
  <si>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</si>
  <si>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</si>
  <si>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</si>
  <si>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</si>
  <si>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</si>
  <si>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</si>
  <si>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</si>
  <si>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</si>
  <si>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</si>
  <si>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</si>
  <si>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</si>
  <si>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</si>
  <si>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</si>
  <si>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</si>
  <si>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</si>
  <si>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</si>
  <si>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</si>
  <si>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</si>
  <si>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</si>
  <si>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</si>
  <si>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</si>
  <si>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</si>
  <si>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</si>
  <si>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</si>
  <si>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</si>
  <si>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</si>
  <si>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</si>
  <si>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</si>
  <si>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</si>
  <si>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</si>
  <si>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</si>
  <si>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</si>
  <si>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</si>
  <si>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</si>
  <si>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</si>
  <si>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</si>
  <si>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</si>
  <si>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</si>
  <si>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</si>
  <si>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</si>
  <si>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</si>
  <si>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</si>
  <si>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</si>
  <si>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</si>
  <si>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</si>
  <si>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</si>
  <si>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</si>
  <si>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</si>
  <si>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</si>
  <si>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</si>
  <si>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</si>
  <si>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</si>
  <si>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</si>
  <si>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</si>
  <si>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</si>
  <si>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</si>
  <si>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</si>
  <si>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</si>
  <si>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</si>
  <si>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</si>
  <si>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</si>
  <si>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</si>
  <si>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</si>
  <si>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</si>
  <si>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</si>
  <si>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</si>
  <si>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</si>
  <si>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</si>
  <si>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</si>
  <si>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</si>
  <si>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</si>
  <si>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</si>
  <si>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</si>
  <si>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</si>
  <si>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</si>
  <si>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</si>
  <si>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</si>
  <si>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</si>
  <si>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</si>
  <si>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</si>
  <si>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</si>
  <si>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</si>
  <si>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</si>
  <si>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</si>
  <si>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</si>
  <si>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</si>
  <si>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</si>
  <si>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</si>
  <si>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</si>
  <si>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</si>
  <si>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</si>
  <si>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</si>
  <si>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</si>
  <si>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</si>
  <si>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</si>
  <si>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</si>
  <si>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</si>
  <si>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</si>
  <si>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</si>
  <si>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</si>
  <si>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</si>
  <si>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</si>
  <si>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</si>
  <si>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</si>
  <si>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</si>
  <si>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</si>
  <si>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</si>
  <si>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</si>
  <si>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</si>
  <si>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</si>
  <si>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</si>
  <si>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</si>
  <si>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</si>
  <si>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</si>
  <si>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</si>
  <si>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</si>
  <si>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</si>
  <si>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</si>
  <si>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</si>
  <si>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</si>
  <si>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</si>
  <si>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</si>
  <si>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</si>
  <si>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</si>
  <si>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</si>
  <si>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</si>
  <si>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</si>
  <si>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</si>
  <si>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</si>
  <si>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</si>
  <si>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</si>
  <si>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</si>
  <si>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</si>
  <si>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</si>
  <si>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</si>
  <si>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</si>
  <si>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</si>
  <si>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</si>
  <si>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</si>
  <si>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</si>
  <si>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</si>
  <si>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</si>
  <si>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</si>
  <si>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</si>
  <si>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</si>
  <si>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</si>
  <si>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</si>
  <si>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</si>
  <si>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</si>
  <si>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</si>
  <si>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</si>
  <si>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</si>
  <si>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</si>
  <si>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</si>
  <si>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</si>
  <si>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</si>
  <si>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</si>
  <si>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</si>
  <si>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</si>
  <si>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</si>
  <si>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</si>
  <si>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</si>
  <si>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</si>
  <si>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</si>
  <si>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</si>
  <si>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</si>
  <si>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</si>
  <si>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</si>
  <si>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</si>
  <si>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</si>
  <si>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</si>
  <si>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</si>
  <si>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</si>
  <si>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</si>
  <si>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</si>
  <si>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</si>
  <si>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</si>
  <si>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</si>
  <si>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</si>
  <si>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</si>
  <si>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</si>
  <si>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</si>
  <si>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</si>
  <si>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</si>
  <si>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</si>
  <si>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</si>
  <si>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</si>
  <si>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</si>
  <si>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</si>
  <si>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</si>
  <si>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</si>
  <si>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</si>
  <si>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</si>
  <si>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</si>
  <si>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</si>
  <si>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</si>
  <si>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</si>
  <si>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</si>
  <si>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</si>
  <si>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</si>
  <si>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</si>
  <si>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</si>
  <si>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</si>
  <si>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</si>
  <si>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</si>
  <si>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</si>
  <si>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</si>
  <si>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</si>
  <si>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</si>
  <si>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</si>
  <si>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</si>
  <si>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</si>
  <si>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</si>
  <si>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</si>
  <si>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</si>
  <si>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</si>
  <si>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</si>
  <si>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</si>
  <si>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</si>
  <si>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</si>
  <si>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</si>
  <si>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</si>
  <si>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</si>
  <si>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</si>
  <si>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</si>
  <si>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</si>
  <si>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</si>
  <si>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</si>
  <si>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</si>
  <si>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</si>
  <si>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</si>
  <si>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</si>
  <si>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</si>
  <si>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</si>
  <si>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</si>
  <si>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</si>
  <si>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</si>
  <si>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</si>
  <si>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</si>
  <si>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</si>
  <si>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</si>
  <si>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</si>
  <si>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</si>
  <si>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</si>
  <si>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</si>
  <si>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</si>
  <si>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</si>
  <si>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</si>
  <si>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</si>
  <si>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</si>
  <si>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</si>
  <si>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</si>
  <si>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</si>
  <si>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</si>
  <si>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</si>
  <si>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</si>
  <si>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</si>
  <si>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</si>
  <si>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</si>
  <si>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</si>
  <si>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</si>
  <si>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</si>
  <si>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</si>
  <si>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</si>
  <si>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</si>
  <si>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</si>
  <si>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</si>
  <si>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</si>
  <si>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</si>
  <si>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</si>
  <si>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</si>
  <si>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</si>
  <si>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</si>
  <si>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</si>
  <si>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</si>
  <si>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</si>
  <si>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</si>
  <si>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</si>
  <si>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</si>
  <si>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</si>
  <si>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</si>
  <si>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</si>
  <si>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</si>
  <si>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</si>
  <si>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</si>
  <si>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</si>
  <si>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</si>
  <si>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</si>
  <si>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</si>
  <si>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</si>
  <si>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</si>
  <si>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</si>
  <si>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</si>
  <si>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</si>
  <si>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</si>
  <si>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</si>
  <si>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</si>
  <si>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</si>
  <si>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</si>
  <si>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</si>
  <si>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</si>
  <si>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</si>
  <si>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</si>
  <si>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</si>
  <si>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</si>
  <si>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</si>
  <si>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</si>
  <si>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</si>
  <si>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</si>
  <si>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</si>
  <si>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</si>
  <si>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</si>
  <si>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</si>
  <si>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</si>
  <si>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</si>
  <si>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</si>
  <si>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</si>
  <si>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</si>
  <si>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</si>
  <si>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</si>
  <si>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</si>
  <si>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</si>
  <si>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</si>
  <si>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</si>
  <si>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</si>
  <si>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</si>
  <si>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</si>
  <si>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</si>
  <si>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</si>
  <si>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</si>
  <si>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</si>
  <si>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</si>
  <si>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</si>
  <si>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</si>
  <si>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</si>
  <si>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</si>
  <si>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</si>
  <si>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</si>
  <si>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</si>
  <si>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</si>
  <si>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</si>
  <si>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</si>
  <si>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</si>
  <si>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</si>
  <si>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</si>
  <si>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</si>
  <si>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</si>
  <si>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</si>
  <si>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</si>
  <si>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</si>
  <si>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</si>
  <si>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</si>
  <si>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</si>
  <si>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</si>
  <si>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</si>
  <si>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</si>
  <si>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</si>
  <si>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</si>
  <si>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</si>
  <si>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</si>
  <si>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</si>
  <si>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</si>
  <si>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</si>
  <si>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</si>
  <si>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</si>
  <si>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</si>
  <si>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</si>
  <si>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</si>
  <si>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</si>
  <si>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</si>
  <si>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</si>
  <si>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</si>
  <si>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</si>
  <si>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</si>
  <si>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</si>
  <si>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</si>
  <si>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</si>
  <si>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</si>
  <si>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</si>
  <si>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</si>
  <si>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</si>
  <si>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</si>
  <si>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</si>
  <si>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</si>
  <si>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</si>
  <si>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</si>
  <si>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</si>
  <si>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</si>
  <si>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</si>
  <si>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</si>
  <si>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</si>
  <si>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</si>
  <si>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</si>
  <si>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</si>
  <si>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</si>
  <si>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</si>
  <si>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</si>
  <si>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</si>
  <si>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</si>
  <si>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</si>
  <si>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</si>
  <si>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</si>
  <si>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</si>
  <si>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</si>
  <si>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</si>
  <si>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</si>
  <si>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</si>
  <si>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</si>
  <si>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</si>
  <si>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</si>
  <si>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</si>
  <si>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</si>
  <si>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</si>
  <si>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</si>
  <si>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</si>
  <si>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</si>
  <si>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</si>
  <si>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</si>
  <si>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</si>
  <si>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</si>
  <si>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</si>
  <si>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</si>
  <si>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</si>
  <si>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</si>
  <si>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</si>
  <si>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</si>
  <si>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</si>
  <si>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</si>
  <si>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</si>
  <si>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</si>
  <si>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</si>
  <si>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</si>
  <si>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</si>
  <si>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</si>
  <si>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</si>
  <si>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</si>
  <si>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</si>
  <si>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</si>
  <si>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</si>
  <si>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</si>
  <si>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</si>
  <si>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</si>
  <si>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</si>
  <si>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</si>
  <si>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</si>
  <si>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</si>
  <si>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</si>
  <si>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</si>
  <si>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</si>
  <si>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</si>
  <si>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</si>
  <si>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</si>
  <si>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</si>
  <si>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</si>
  <si>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</si>
  <si>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</si>
  <si>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</si>
  <si>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</si>
  <si>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</si>
  <si>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</si>
  <si>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</si>
  <si>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</si>
  <si>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</si>
  <si>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</si>
  <si>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</si>
  <si>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</si>
  <si>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</si>
  <si>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</si>
  <si>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</si>
  <si>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</si>
  <si>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</si>
  <si>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</si>
  <si>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</si>
  <si>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</si>
  <si>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</si>
  <si>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</si>
  <si>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</si>
  <si>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</si>
  <si>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</si>
  <si>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</si>
  <si>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</si>
  <si>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</si>
  <si>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</si>
  <si>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</si>
  <si>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</si>
  <si>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</si>
  <si>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</si>
  <si>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</si>
  <si>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</si>
  <si>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</si>
  <si>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</si>
  <si>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</si>
  <si>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</si>
  <si>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</si>
  <si>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</si>
  <si>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</si>
  <si>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</si>
  <si>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</si>
  <si>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</si>
  <si>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</si>
  <si>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</si>
  <si>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</si>
  <si>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</si>
  <si>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</si>
  <si>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</si>
  <si>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</si>
  <si>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</si>
  <si>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</si>
  <si>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</si>
  <si>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</si>
  <si>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</si>
  <si>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</si>
  <si>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</si>
  <si>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</si>
  <si>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</si>
  <si>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</si>
  <si>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</si>
  <si>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</si>
  <si>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</si>
  <si>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</si>
  <si>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</si>
  <si>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</si>
  <si>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</si>
  <si>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</si>
  <si>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</si>
  <si>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</si>
  <si>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</si>
  <si>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</si>
  <si>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</si>
  <si>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</si>
  <si>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</si>
  <si>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</si>
  <si>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</si>
  <si>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</si>
  <si>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</si>
  <si>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</si>
  <si>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</si>
  <si>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</si>
  <si>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</si>
  <si>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</si>
  <si>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</si>
  <si>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</si>
  <si>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</si>
  <si>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</si>
  <si>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</si>
  <si>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</si>
  <si>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</si>
  <si>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</si>
  <si>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</si>
  <si>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</si>
  <si>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</si>
  <si>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</si>
  <si>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</si>
  <si>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</si>
  <si>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</si>
  <si>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</si>
  <si>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</si>
  <si>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</si>
  <si>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</si>
  <si>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</si>
  <si>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</si>
  <si>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</si>
  <si>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</si>
  <si>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</si>
  <si>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</si>
  <si>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</si>
  <si>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</si>
  <si>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</si>
  <si>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</si>
  <si>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</si>
  <si>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</si>
  <si>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</si>
  <si>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</si>
  <si>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</si>
  <si>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</si>
  <si>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</si>
  <si>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</si>
  <si>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</si>
  <si>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</si>
  <si>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</si>
  <si>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</si>
  <si>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</si>
  <si>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</si>
  <si>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</si>
  <si>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</si>
  <si>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</si>
  <si>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</si>
  <si>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</si>
  <si>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</si>
  <si>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</si>
  <si>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</si>
  <si>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</si>
  <si>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</si>
  <si>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</si>
  <si>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</si>
  <si>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</si>
  <si>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</si>
  <si>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</si>
  <si>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</si>
  <si>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</si>
  <si>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</si>
  <si>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</si>
  <si>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</si>
  <si>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</si>
  <si>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</si>
  <si>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</si>
  <si>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</si>
  <si>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</si>
  <si>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</si>
  <si>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</si>
  <si>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</si>
  <si>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</si>
  <si>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</si>
  <si>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</si>
  <si>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</si>
  <si>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</si>
  <si>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</si>
  <si>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</si>
  <si>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</si>
  <si>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</si>
  <si>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</si>
  <si>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</si>
  <si>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</si>
  <si>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</si>
  <si>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</si>
  <si>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</si>
  <si>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</si>
  <si>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</si>
  <si>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</si>
  <si>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</si>
  <si>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</si>
  <si>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</si>
  <si>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</si>
  <si>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</si>
  <si>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</si>
  <si>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</si>
  <si>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</si>
  <si>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</si>
  <si>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</si>
  <si>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</si>
  <si>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</si>
  <si>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</si>
  <si>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</si>
  <si>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</si>
  <si>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</si>
  <si>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</si>
  <si>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</si>
  <si>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</si>
  <si>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</si>
  <si>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</si>
  <si>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</si>
  <si>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</si>
  <si>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</si>
  <si>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</si>
  <si>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</si>
  <si>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</si>
  <si>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</si>
  <si>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</si>
  <si>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</si>
  <si>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</si>
  <si>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</si>
  <si>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</si>
  <si>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</si>
  <si>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</si>
  <si>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</si>
  <si>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</si>
  <si>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</si>
  <si>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</si>
  <si>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</si>
  <si>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</si>
  <si>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</si>
  <si>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</si>
  <si>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</si>
  <si>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</si>
  <si>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</si>
  <si>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</si>
  <si>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</si>
  <si>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</si>
  <si>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</si>
  <si>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</si>
  <si>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</si>
  <si>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</si>
  <si>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</si>
  <si>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</si>
  <si>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</si>
  <si>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</si>
  <si>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</si>
  <si>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</si>
  <si>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</si>
  <si>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</si>
  <si>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</si>
  <si>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</si>
  <si>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</si>
  <si>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</si>
  <si>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</si>
  <si>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</si>
  <si>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</si>
  <si>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</si>
  <si>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</si>
  <si>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</si>
  <si>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</si>
  <si>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</si>
  <si>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</si>
  <si>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</si>
  <si>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</si>
  <si>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</si>
  <si>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</si>
  <si>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</si>
  <si>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</si>
  <si>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</si>
  <si>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</si>
  <si>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</si>
  <si>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</si>
  <si>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</si>
  <si>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</si>
  <si>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</si>
  <si>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</si>
  <si>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</si>
  <si>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</si>
  <si>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</si>
  <si>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</si>
  <si>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</si>
  <si>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</si>
  <si>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</si>
  <si>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</si>
  <si>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</si>
  <si>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</si>
  <si>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</si>
  <si>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</si>
  <si>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</si>
  <si>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</si>
  <si>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</si>
  <si>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</si>
  <si>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</si>
  <si>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</si>
  <si>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</si>
  <si>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</si>
  <si>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</si>
  <si>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</si>
  <si>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</si>
  <si>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</si>
  <si>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</si>
  <si>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</si>
  <si>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</si>
  <si>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</si>
  <si>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</si>
  <si>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</si>
  <si>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</si>
  <si>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</si>
  <si>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</si>
  <si>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</si>
  <si>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</si>
  <si>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</si>
  <si>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</si>
  <si>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</si>
  <si>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</si>
  <si>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</si>
  <si>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</si>
  <si>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</si>
  <si>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</si>
  <si>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</si>
  <si>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</si>
  <si>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</si>
  <si>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</si>
  <si>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</si>
  <si>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</si>
  <si>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</si>
  <si>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</si>
  <si>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</si>
  <si>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</si>
  <si>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</si>
  <si>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</si>
  <si>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</si>
  <si>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</si>
  <si>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</si>
  <si>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</si>
  <si>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</si>
  <si>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</si>
  <si>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</si>
  <si>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</si>
  <si>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</si>
  <si>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</si>
  <si>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</si>
  <si>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</si>
  <si>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</si>
  <si>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</si>
  <si>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</si>
  <si>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</si>
  <si>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</si>
  <si>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</si>
  <si>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</si>
  <si>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</si>
  <si>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</si>
  <si>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</si>
  <si>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</si>
  <si>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</si>
  <si>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</si>
  <si>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</si>
  <si>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</si>
  <si>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</si>
  <si>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</si>
  <si>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</si>
  <si>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</si>
  <si>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</si>
  <si>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</si>
  <si>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</si>
  <si>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</si>
  <si>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</si>
  <si>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</si>
  <si>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</si>
  <si>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</si>
  <si>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</si>
  <si>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</si>
  <si>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</si>
  <si>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</si>
  <si>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</si>
  <si>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</si>
  <si>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</si>
  <si>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</si>
  <si>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</si>
  <si>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</si>
  <si>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</si>
  <si>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</si>
  <si>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</si>
  <si>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</si>
  <si>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</si>
  <si>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</si>
  <si>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</si>
  <si>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</si>
  <si>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</si>
  <si>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</si>
  <si>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</si>
  <si>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</si>
  <si>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</si>
  <si>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</si>
  <si>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</si>
  <si>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</si>
  <si>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</si>
  <si>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</si>
  <si>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</si>
  <si>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</si>
  <si>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</si>
  <si>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</si>
  <si>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</si>
  <si>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</si>
  <si>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</si>
  <si>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</si>
  <si>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</si>
  <si>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</si>
  <si>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</si>
  <si>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</si>
  <si>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</si>
  <si>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</si>
  <si>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</si>
  <si>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</si>
  <si>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</si>
  <si>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</si>
  <si>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</si>
  <si>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</si>
  <si>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</si>
  <si>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</si>
  <si>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</si>
  <si>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</si>
  <si>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</si>
  <si>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</si>
  <si>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</si>
  <si>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</si>
  <si>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</si>
  <si>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</si>
  <si>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</si>
  <si>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</si>
  <si>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</si>
  <si>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</si>
  <si>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</si>
  <si>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</si>
  <si>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</si>
  <si>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</si>
  <si>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</si>
  <si>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</si>
  <si>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</si>
  <si>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</si>
  <si>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</si>
  <si>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</si>
  <si>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</si>
  <si>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</si>
  <si>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</si>
  <si>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</si>
  <si>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</si>
  <si>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</si>
  <si>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</si>
  <si>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</si>
  <si>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</si>
  <si>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</si>
  <si>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</si>
  <si>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</si>
  <si>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</si>
  <si>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</si>
  <si>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</si>
  <si>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</si>
  <si>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</si>
  <si>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</si>
  <si>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</si>
  <si>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</si>
  <si>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</si>
  <si>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</si>
  <si>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</si>
  <si>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</si>
  <si>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</si>
  <si>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</si>
  <si>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</si>
  <si>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</si>
  <si>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</si>
  <si>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</si>
  <si>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</si>
  <si>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</si>
  <si>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</si>
  <si>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</si>
  <si>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</si>
  <si>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</si>
  <si>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</si>
  <si>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</si>
  <si>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</si>
  <si>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</si>
  <si>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</si>
  <si>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</si>
  <si>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</si>
  <si>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</si>
  <si>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</si>
  <si>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</si>
  <si>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</si>
  <si>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</si>
  <si>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</si>
  <si>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</si>
  <si>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</si>
  <si>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</si>
  <si>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</si>
  <si>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</si>
  <si>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</si>
  <si>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</si>
  <si>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</si>
  <si>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</si>
  <si>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</si>
  <si>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</si>
  <si>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</si>
  <si>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</si>
  <si>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</si>
  <si>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</si>
  <si>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</si>
  <si>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</si>
  <si>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</si>
  <si>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</si>
  <si>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</si>
  <si>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</si>
  <si>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</si>
  <si>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</si>
  <si>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</si>
  <si>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</si>
  <si>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</si>
  <si>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</si>
  <si>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</si>
  <si>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</si>
  <si>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</si>
  <si>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</si>
  <si>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</si>
  <si>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</si>
  <si>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</si>
  <si>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</si>
  <si>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</si>
  <si>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</si>
  <si>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</si>
  <si>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</si>
  <si>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</si>
  <si>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</si>
  <si>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</si>
  <si>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</si>
  <si>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</si>
  <si>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</si>
  <si>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</si>
  <si>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</si>
  <si>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</si>
  <si>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</si>
  <si>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</si>
  <si>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</si>
  <si>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</si>
  <si>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</si>
  <si>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</si>
  <si>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</si>
  <si>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</si>
  <si>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</si>
  <si>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</si>
  <si>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</si>
  <si>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</si>
  <si>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</si>
  <si>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</si>
  <si>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</si>
  <si>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</si>
  <si>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</si>
  <si>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</si>
  <si>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</si>
  <si>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</si>
  <si>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</si>
  <si>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</si>
  <si>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</si>
  <si>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</si>
  <si>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</si>
  <si>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</si>
  <si>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</si>
  <si>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</si>
  <si>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</si>
  <si>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</si>
  <si>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</si>
  <si>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</si>
  <si>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</si>
  <si>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</si>
  <si>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</si>
  <si>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</si>
  <si>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</si>
  <si>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</si>
  <si>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</si>
  <si>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</si>
  <si>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</si>
  <si>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</si>
  <si>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</si>
  <si>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</si>
  <si>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</si>
  <si>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</si>
  <si>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</si>
  <si>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</si>
  <si>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</si>
  <si>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</si>
  <si>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</si>
  <si>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</si>
  <si>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</si>
  <si>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</si>
  <si>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</si>
  <si>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</si>
  <si>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</si>
  <si>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</si>
  <si>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</si>
  <si>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</si>
  <si>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</si>
  <si>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</si>
  <si>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</si>
  <si>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</si>
  <si>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</si>
  <si>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</si>
  <si>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</si>
  <si>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</si>
  <si>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</si>
  <si>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</si>
  <si>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</si>
  <si>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</si>
  <si>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</si>
  <si>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</si>
  <si>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</si>
  <si>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</si>
  <si>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</si>
  <si>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</si>
  <si>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</si>
  <si>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</si>
  <si>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</si>
  <si>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</si>
  <si>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</si>
  <si>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</si>
  <si>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</si>
  <si>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</si>
  <si>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</si>
  <si>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</si>
  <si>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</si>
  <si>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</si>
  <si>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</si>
  <si>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</si>
  <si>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</si>
  <si>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</si>
  <si>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</si>
  <si>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</si>
  <si>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</si>
  <si>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</si>
  <si>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</si>
  <si>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</si>
  <si>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</si>
  <si>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</si>
  <si>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</si>
  <si>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</si>
  <si>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</si>
  <si>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</si>
  <si>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</si>
  <si>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</si>
  <si>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</si>
  <si>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</si>
  <si>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</si>
  <si>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</si>
  <si>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</si>
  <si>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</si>
  <si>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</si>
  <si>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</si>
  <si>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</si>
  <si>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</si>
  <si>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</si>
  <si>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</si>
  <si>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</si>
  <si>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</si>
  <si>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</si>
  <si>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</si>
  <si>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</si>
  <si>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</si>
  <si>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</si>
  <si>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</si>
  <si>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</si>
  <si>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</si>
  <si>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</si>
  <si>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</si>
  <si>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</si>
  <si>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</si>
  <si>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</si>
  <si>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</si>
  <si>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</si>
  <si>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</si>
  <si>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</si>
  <si>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</si>
  <si>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</si>
  <si>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</si>
  <si>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</si>
  <si>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</si>
  <si>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</si>
  <si>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</si>
  <si>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</si>
  <si>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</si>
  <si>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</si>
  <si>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</si>
  <si>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</si>
  <si>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</si>
  <si>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</si>
  <si>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</si>
  <si>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</si>
  <si>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</si>
  <si>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</si>
  <si>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</si>
  <si>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</si>
  <si>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</si>
  <si>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</si>
  <si>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</si>
  <si>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</si>
  <si>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</si>
  <si>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</si>
  <si>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</si>
  <si>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</si>
  <si>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</si>
  <si>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</si>
  <si>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</si>
  <si>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</si>
  <si>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</si>
  <si>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</si>
  <si>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</si>
  <si>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</si>
  <si>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</si>
  <si>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</si>
  <si>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</si>
  <si>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</si>
  <si>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</si>
  <si>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</si>
  <si>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</si>
  <si>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</si>
  <si>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</si>
  <si>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</si>
  <si>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</si>
  <si>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</si>
  <si>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</si>
  <si>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</si>
  <si>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</si>
  <si>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</si>
  <si>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</si>
  <si>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</si>
  <si>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</si>
  <si>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</si>
  <si>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</si>
  <si>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</si>
  <si>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</si>
  <si>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</si>
  <si>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</si>
  <si>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</si>
  <si>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</si>
  <si>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</si>
  <si>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</si>
  <si>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</si>
  <si>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</si>
  <si>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</si>
  <si>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</si>
  <si>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</si>
  <si>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</si>
  <si>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</si>
  <si>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</si>
  <si>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</si>
  <si>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</si>
  <si>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</si>
  <si>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</si>
  <si>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</si>
  <si>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</si>
  <si>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</si>
  <si>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</si>
  <si>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</si>
  <si>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</si>
  <si>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</si>
  <si>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</si>
  <si>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</si>
  <si>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</si>
  <si>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</si>
  <si>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</si>
  <si>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</si>
  <si>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</si>
  <si>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</si>
  <si>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</si>
  <si>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</si>
  <si>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</si>
  <si>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</si>
  <si>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</si>
  <si>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</si>
  <si>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</si>
  <si>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</si>
  <si>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</si>
  <si>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</si>
  <si>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</si>
  <si>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</si>
  <si>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</si>
  <si>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</si>
  <si>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</si>
  <si>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</si>
  <si>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</si>
  <si>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</si>
  <si>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</si>
  <si>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</si>
  <si>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</si>
  <si>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</si>
  <si>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</si>
  <si>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</si>
  <si>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</si>
  <si>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</si>
  <si>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</si>
  <si>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</si>
  <si>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</si>
  <si>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</si>
  <si>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</si>
  <si>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</si>
  <si>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</si>
  <si>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</si>
  <si>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</si>
  <si>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</si>
  <si>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</si>
  <si>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</si>
  <si>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</si>
  <si>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</si>
  <si>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</si>
  <si>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</si>
  <si>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</si>
  <si>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</si>
  <si>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</si>
  <si>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</si>
  <si>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</si>
  <si>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</si>
  <si>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</si>
  <si>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</si>
  <si>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</si>
  <si>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</si>
  <si>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</si>
  <si>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</si>
  <si>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</si>
  <si>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</si>
  <si>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</si>
  <si>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</si>
  <si>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</si>
  <si>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</si>
  <si>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</si>
  <si>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</si>
  <si>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</si>
  <si>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</si>
  <si>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</si>
  <si>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</si>
  <si>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</si>
  <si>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</si>
  <si>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</si>
  <si>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</si>
  <si>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</si>
  <si>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</si>
  <si>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</si>
  <si>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</si>
  <si>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</si>
  <si>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</si>
  <si>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</si>
  <si>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</si>
  <si>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</si>
  <si>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</si>
  <si>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</si>
  <si>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</si>
  <si>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</si>
  <si>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</si>
  <si>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</si>
  <si>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</si>
  <si>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</si>
  <si>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</si>
  <si>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</si>
  <si>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</si>
  <si>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</si>
  <si>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</si>
  <si>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</si>
  <si>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</si>
  <si>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</si>
  <si>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</si>
  <si>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</si>
  <si>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</si>
  <si>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</si>
  <si>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</si>
  <si>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</si>
  <si>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</si>
  <si>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</si>
  <si>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</si>
  <si>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</si>
  <si>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</si>
  <si>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</si>
  <si>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</si>
  <si>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</si>
  <si>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</si>
  <si>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</si>
  <si>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</si>
  <si>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</si>
  <si>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</si>
  <si>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</si>
  <si>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</si>
  <si>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</si>
  <si>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</si>
  <si>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</si>
  <si>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</si>
  <si>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</si>
  <si>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</si>
  <si>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</si>
  <si>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</si>
  <si>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</si>
  <si>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</si>
  <si>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</si>
  <si>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</si>
  <si>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</si>
  <si>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</si>
  <si>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</si>
  <si>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</si>
  <si>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</si>
  <si>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</si>
  <si>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</si>
  <si>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</si>
  <si>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</si>
  <si>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</si>
  <si>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</si>
  <si>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</si>
  <si>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</si>
  <si>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</si>
  <si>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</si>
  <si>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</si>
  <si>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</si>
  <si>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</si>
  <si>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</si>
  <si>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</si>
  <si>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</si>
  <si>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</si>
  <si>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</si>
  <si>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</si>
  <si>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</si>
  <si>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</si>
  <si>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</si>
  <si>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</si>
  <si>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</si>
  <si>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</si>
  <si>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</si>
  <si>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</si>
  <si>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</si>
  <si>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</si>
  <si>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</si>
  <si>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</si>
  <si>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</si>
  <si>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</si>
  <si>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</si>
  <si>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</si>
  <si>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</si>
  <si>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</si>
  <si>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</si>
  <si>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</si>
  <si>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</si>
  <si>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</si>
  <si>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</si>
  <si>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</si>
  <si>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</si>
  <si>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</si>
  <si>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</si>
  <si>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</si>
  <si>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</si>
  <si>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</si>
  <si>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</si>
  <si>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</si>
  <si>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</si>
  <si>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</si>
  <si>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</si>
  <si>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</si>
  <si>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</si>
  <si>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</si>
  <si>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</si>
  <si>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</si>
  <si>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</si>
  <si>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</si>
  <si>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</si>
  <si>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</si>
  <si>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</si>
  <si>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</si>
  <si>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</si>
  <si>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</si>
  <si>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</si>
  <si>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</si>
  <si>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</si>
  <si>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</si>
  <si>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</si>
  <si>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</si>
  <si>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</si>
  <si>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</si>
  <si>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</si>
  <si>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</si>
  <si>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</si>
  <si>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</si>
  <si>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</si>
  <si>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</si>
  <si>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</si>
  <si>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</si>
  <si>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</si>
  <si>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</si>
  <si>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</si>
  <si>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</si>
  <si>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</si>
  <si>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</si>
  <si>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</si>
  <si>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</si>
  <si>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</si>
  <si>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</si>
  <si>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</si>
  <si>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</si>
  <si>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</si>
  <si>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</si>
  <si>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</si>
  <si>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</si>
  <si>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</si>
  <si>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</si>
  <si>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</si>
  <si>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</si>
  <si>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</si>
  <si>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</si>
  <si>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</si>
  <si>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</si>
  <si>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</si>
  <si>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</si>
  <si>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</si>
  <si>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</si>
  <si>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</si>
  <si>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</si>
  <si>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</si>
  <si>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</si>
  <si>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</si>
  <si>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</si>
  <si>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</si>
  <si>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</si>
  <si>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</si>
  <si>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</si>
  <si>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</si>
  <si>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</si>
  <si>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</si>
  <si>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</si>
  <si>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</si>
  <si>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</si>
  <si>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</si>
  <si>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</si>
  <si>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</si>
  <si>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</si>
  <si>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</si>
  <si>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</si>
  <si>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</si>
  <si>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</si>
  <si>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</si>
  <si>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</si>
  <si>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</si>
  <si>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</si>
  <si>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</si>
  <si>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</si>
  <si>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</si>
  <si>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</si>
  <si>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</si>
  <si>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</si>
  <si>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</si>
  <si>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</si>
  <si>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</si>
  <si>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</si>
  <si>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</si>
  <si>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</si>
  <si>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</si>
  <si>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</si>
  <si>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</si>
  <si>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</si>
  <si>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</si>
  <si>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</si>
  <si>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</si>
  <si>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</si>
  <si>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</si>
  <si>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</si>
  <si>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</si>
  <si>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</si>
  <si>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</si>
  <si>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</si>
  <si>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</si>
  <si>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</si>
  <si>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</si>
  <si>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</si>
  <si>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</si>
  <si>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</si>
  <si>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</si>
  <si>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</si>
  <si>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</si>
  <si>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</si>
  <si>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</si>
  <si>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</si>
  <si>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</si>
  <si>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</si>
  <si>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</si>
  <si>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</si>
  <si>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</si>
  <si>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</si>
  <si>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</si>
  <si>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</si>
  <si>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</si>
  <si>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</si>
  <si>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</si>
  <si>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</si>
  <si>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</si>
  <si>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</si>
  <si>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</si>
  <si>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</si>
  <si>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</si>
  <si>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</si>
  <si>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</si>
  <si>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</si>
  <si>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</si>
  <si>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</si>
  <si>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</si>
  <si>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</si>
  <si>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</si>
  <si>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</si>
  <si>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</si>
  <si>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</si>
  <si>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</si>
  <si>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</si>
  <si>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</si>
  <si>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</si>
  <si>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</si>
  <si>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</si>
  <si>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</si>
  <si>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</si>
  <si>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</si>
  <si>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</si>
  <si>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</si>
  <si>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</si>
  <si>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</si>
  <si>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</si>
  <si>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</si>
  <si>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</si>
  <si>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</si>
  <si>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</si>
  <si>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</si>
  <si>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</si>
  <si>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</si>
  <si>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</si>
  <si>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</si>
  <si>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</si>
  <si>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</si>
  <si>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</si>
  <si>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</si>
  <si>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</si>
  <si>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</si>
  <si>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</si>
  <si>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</si>
  <si>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</si>
  <si>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</si>
  <si>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</si>
  <si>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</si>
  <si>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</si>
  <si>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</si>
  <si>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</si>
  <si>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</si>
  <si>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</si>
  <si>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</si>
  <si>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</si>
  <si>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</si>
  <si>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</si>
  <si>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</si>
  <si>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</si>
  <si>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</si>
  <si>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</si>
  <si>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</si>
  <si>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</si>
  <si>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</si>
  <si>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</si>
  <si>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</si>
  <si>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</si>
  <si>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</si>
  <si>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</si>
  <si>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</si>
  <si>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</si>
  <si>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</si>
  <si>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</si>
  <si>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</si>
  <si>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</si>
  <si>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</si>
  <si>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</si>
  <si>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</si>
  <si>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</si>
  <si>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</si>
  <si>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</si>
  <si>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</si>
  <si>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</si>
  <si>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</si>
  <si>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</si>
  <si>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</si>
  <si>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</si>
  <si>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</si>
  <si>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</si>
  <si>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</si>
  <si>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</si>
  <si>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</si>
  <si>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</si>
  <si>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</si>
  <si>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</si>
  <si>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</si>
  <si>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</si>
  <si>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</si>
  <si>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</si>
  <si>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</si>
  <si>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</si>
  <si>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</si>
  <si>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</si>
  <si>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</si>
  <si>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</si>
  <si>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</si>
  <si>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</si>
  <si>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</si>
  <si>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</si>
  <si>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</si>
  <si>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</si>
  <si>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</si>
  <si>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</si>
  <si>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</si>
  <si>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</si>
  <si>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</si>
  <si>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</si>
  <si>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</si>
  <si>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</si>
  <si>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</si>
  <si>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</si>
  <si>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</si>
  <si>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</si>
  <si>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</si>
  <si>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</si>
  <si>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</si>
  <si>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</si>
  <si>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</si>
  <si>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</si>
  <si>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</si>
  <si>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</si>
  <si>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</si>
  <si>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</si>
  <si>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</si>
  <si>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</si>
  <si>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</si>
  <si>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</si>
  <si>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</si>
  <si>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</si>
  <si>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</si>
  <si>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</si>
  <si>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</si>
  <si>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</si>
  <si>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</si>
  <si>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</si>
  <si>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</si>
  <si>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</si>
  <si>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</si>
  <si>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</si>
  <si>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</si>
  <si>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</si>
  <si>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</si>
  <si>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</si>
  <si>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</si>
  <si>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</si>
  <si>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</si>
  <si>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</si>
  <si>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</si>
  <si>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</si>
  <si>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</si>
  <si>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</si>
  <si>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</si>
  <si>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</si>
  <si>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</si>
  <si>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</si>
  <si>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</si>
  <si>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</si>
  <si>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</si>
  <si>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</si>
  <si>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</si>
  <si>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</si>
  <si>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</si>
  <si>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</si>
  <si>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</si>
  <si>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</si>
  <si>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</si>
  <si>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</si>
  <si>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</si>
  <si>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</si>
  <si>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</si>
  <si>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</si>
  <si>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</si>
  <si>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</si>
  <si>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</si>
  <si>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</si>
  <si>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</si>
  <si>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</si>
  <si>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</si>
  <si>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</si>
  <si>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</si>
  <si>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</si>
  <si>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</si>
  <si>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</si>
  <si>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</si>
  <si>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</si>
  <si>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</si>
  <si>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</si>
  <si>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</si>
  <si>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</si>
  <si>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</si>
  <si>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</si>
  <si>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</si>
  <si>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</si>
  <si>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</si>
  <si>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</si>
  <si>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</si>
  <si>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</si>
  <si>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</si>
  <si>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</si>
  <si>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</si>
  <si>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</si>
  <si>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</si>
  <si>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</si>
  <si>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</si>
  <si>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</si>
  <si>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</si>
  <si>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</si>
  <si>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</si>
  <si>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</si>
  <si>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</si>
  <si>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</si>
  <si>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</si>
  <si>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</si>
  <si>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</si>
  <si>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</si>
  <si>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</si>
  <si>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</si>
  <si>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</si>
  <si>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</si>
  <si>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</si>
  <si>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</si>
  <si>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</si>
  <si>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</si>
  <si>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</si>
  <si>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</si>
  <si>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</si>
  <si>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</si>
  <si>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</si>
  <si>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</si>
  <si>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</si>
  <si>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</si>
  <si>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</si>
  <si>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</si>
  <si>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</si>
  <si>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</si>
  <si>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</si>
  <si>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</si>
  <si>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</si>
  <si>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</si>
  <si>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</si>
  <si>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</si>
  <si>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</si>
  <si>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</si>
  <si>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</si>
  <si>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</si>
  <si>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</si>
  <si>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</si>
  <si>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</si>
  <si>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</si>
  <si>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</si>
  <si>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</si>
  <si>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</si>
  <si>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</si>
  <si>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</si>
  <si>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</si>
  <si>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</si>
  <si>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</si>
  <si>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</si>
  <si>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</si>
  <si>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</si>
  <si>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</si>
  <si>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</si>
  <si>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</si>
  <si>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</si>
  <si>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</si>
  <si>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</si>
  <si>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</si>
  <si>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</si>
  <si>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</si>
  <si>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</si>
  <si>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</si>
  <si>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</si>
  <si>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</si>
  <si>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</si>
  <si>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</si>
  <si>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</si>
  <si>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</si>
  <si>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</si>
  <si>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</si>
  <si>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</si>
  <si>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</si>
  <si>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</si>
  <si>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</si>
  <si>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</si>
  <si>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</si>
  <si>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</si>
  <si>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</si>
  <si>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</si>
  <si>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</si>
  <si>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</si>
  <si>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</si>
  <si>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</si>
  <si>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</si>
  <si>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</si>
  <si>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</si>
  <si>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</si>
  <si>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</si>
  <si>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</si>
  <si>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</si>
  <si>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</si>
  <si>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</si>
  <si>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</si>
  <si>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</si>
  <si>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</si>
  <si>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</si>
  <si>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</si>
  <si>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</si>
  <si>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</si>
  <si>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</si>
  <si>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</si>
  <si>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</si>
  <si>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</si>
  <si>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</si>
  <si>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</si>
  <si>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</si>
  <si>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</si>
  <si>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</si>
  <si>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</si>
  <si>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</si>
  <si>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</si>
  <si>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</si>
  <si>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</si>
  <si>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</si>
  <si>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</si>
  <si>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</si>
  <si>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</si>
  <si>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</si>
  <si>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</si>
  <si>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</si>
  <si>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</si>
  <si>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</si>
  <si>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</si>
  <si>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</si>
  <si>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</si>
  <si>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</si>
  <si>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</si>
  <si>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</si>
  <si>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</si>
  <si>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</si>
  <si>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</si>
  <si>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</si>
  <si>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</si>
  <si>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</si>
  <si>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</si>
  <si>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</si>
  <si>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</si>
  <si>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</si>
  <si>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</si>
  <si>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</si>
  <si>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</si>
  <si>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</si>
  <si>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</si>
  <si>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</si>
  <si>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</si>
  <si>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</si>
  <si>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</si>
  <si>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</si>
  <si>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</si>
  <si>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</si>
  <si>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</si>
  <si>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</si>
  <si>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</si>
  <si>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</si>
  <si>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</si>
  <si>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</si>
  <si>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</si>
  <si>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</si>
  <si>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</si>
  <si>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</si>
  <si>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</si>
  <si>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</si>
  <si>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</si>
  <si>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</si>
  <si>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</si>
  <si>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</si>
  <si>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</si>
  <si>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</si>
  <si>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</si>
  <si>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</si>
  <si>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</si>
  <si>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</si>
  <si>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</si>
  <si>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</si>
  <si>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</si>
  <si>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</si>
  <si>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</si>
  <si>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</si>
  <si>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</si>
  <si>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</si>
  <si>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</si>
  <si>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</si>
  <si>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</si>
  <si>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</si>
  <si>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</si>
  <si>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</si>
  <si>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</si>
  <si>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</si>
  <si>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</si>
  <si>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</si>
  <si>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</si>
  <si>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</si>
  <si>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</si>
  <si>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</si>
  <si>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</si>
  <si>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</si>
  <si>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</si>
  <si>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</si>
  <si>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</si>
  <si>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</si>
  <si>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</si>
  <si>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</si>
  <si>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</si>
  <si>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</si>
  <si>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</si>
  <si>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</si>
  <si>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</si>
  <si>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</si>
  <si>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</si>
  <si>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</si>
  <si>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</si>
  <si>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</si>
  <si>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</si>
  <si>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</si>
  <si>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</si>
  <si>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</si>
  <si>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</si>
  <si>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</si>
  <si>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</si>
  <si>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</si>
  <si>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</si>
  <si>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</si>
  <si>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</si>
  <si>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</si>
  <si>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</si>
  <si>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</si>
  <si>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</si>
  <si>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</si>
  <si>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</si>
  <si>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</si>
  <si>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</si>
  <si>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</si>
  <si>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</si>
  <si>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</si>
  <si>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</si>
  <si>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</si>
  <si>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</si>
  <si>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</si>
  <si>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</si>
  <si>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</si>
  <si>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</si>
  <si>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</si>
  <si>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</si>
  <si>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</si>
  <si>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</si>
  <si>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</si>
  <si>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</si>
  <si>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</si>
  <si>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</si>
  <si>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</si>
  <si>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</si>
  <si>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</si>
  <si>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</si>
  <si>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</si>
  <si>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</si>
  <si>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</si>
  <si>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</si>
  <si>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</si>
  <si>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</si>
  <si>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</si>
  <si>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</si>
  <si>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</si>
  <si>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</si>
  <si>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</si>
  <si>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</si>
  <si>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</si>
  <si>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</si>
  <si>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</si>
  <si>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</si>
  <si>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</si>
  <si>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</si>
  <si>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</si>
  <si>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</si>
  <si>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</si>
  <si>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</si>
  <si>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</si>
  <si>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</si>
  <si>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</si>
  <si>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</si>
  <si>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</si>
  <si>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</si>
  <si>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</si>
  <si>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</si>
  <si>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</si>
  <si>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</si>
  <si>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</si>
  <si>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</si>
  <si>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</si>
  <si>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</si>
  <si>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</si>
  <si>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</si>
  <si>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</si>
  <si>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</si>
  <si>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</si>
  <si>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</si>
  <si>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</si>
  <si>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</si>
  <si>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</si>
  <si>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</si>
  <si>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</si>
  <si>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</si>
  <si>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</si>
  <si>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</si>
  <si>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</si>
  <si>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</si>
  <si>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</si>
  <si>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</si>
  <si>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</si>
  <si>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</si>
  <si>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</si>
  <si>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</si>
  <si>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</si>
  <si>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</si>
  <si>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</si>
  <si>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</si>
  <si>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</si>
  <si>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</si>
  <si>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</si>
  <si>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</si>
  <si>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</si>
  <si>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</si>
  <si>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</si>
  <si>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</si>
  <si>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</si>
  <si>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</si>
  <si>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</si>
  <si>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</si>
  <si>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</si>
  <si>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</si>
  <si>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</si>
  <si>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</si>
  <si>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</si>
  <si>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</si>
  <si>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</si>
  <si>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</si>
  <si>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</si>
  <si>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</si>
  <si>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</si>
  <si>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</si>
  <si>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</si>
  <si>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</si>
  <si>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</si>
  <si>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</si>
  <si>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</si>
  <si>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</si>
  <si>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</si>
  <si>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</si>
  <si>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</si>
  <si>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</si>
  <si>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</si>
  <si>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</si>
  <si>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</si>
  <si>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</si>
  <si>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</si>
  <si>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</si>
  <si>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</si>
  <si>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</si>
  <si>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</si>
  <si>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</si>
  <si>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</si>
  <si>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</si>
  <si>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</si>
  <si>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</si>
  <si>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</si>
  <si>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</si>
  <si>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</si>
  <si>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</si>
  <si>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</si>
  <si>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</si>
  <si>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</si>
  <si>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</si>
  <si>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</si>
  <si>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</si>
  <si>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</si>
  <si>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</si>
  <si>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</si>
  <si>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</si>
  <si>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</si>
  <si>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</si>
  <si>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</si>
  <si>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</si>
  <si>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</si>
  <si>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</si>
  <si>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</si>
  <si>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</si>
  <si>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</si>
  <si>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</si>
  <si>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</si>
  <si>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</si>
  <si>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</si>
  <si>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</si>
  <si>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</si>
  <si>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</si>
  <si>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</si>
  <si>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</si>
  <si>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</si>
  <si>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</si>
  <si>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</si>
  <si>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</si>
  <si>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</si>
  <si>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</si>
  <si>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</si>
  <si>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</si>
  <si>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</si>
  <si>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</si>
  <si>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</si>
  <si>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</si>
  <si>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</si>
  <si>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</si>
  <si>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</si>
  <si>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</si>
  <si>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</si>
  <si>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</si>
  <si>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</si>
  <si>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</si>
  <si>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</si>
  <si>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</si>
  <si>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</si>
  <si>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</si>
  <si>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</si>
  <si>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</si>
  <si>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</si>
  <si>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</si>
  <si>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</si>
  <si>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</si>
  <si>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</si>
  <si>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</si>
  <si>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</si>
  <si>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</si>
  <si>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</si>
  <si>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</si>
  <si>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</si>
  <si>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</si>
  <si>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</si>
  <si>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</si>
  <si>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</si>
  <si>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</si>
  <si>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</si>
  <si>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</si>
  <si>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</si>
  <si>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</si>
  <si>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</si>
  <si>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</si>
  <si>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</si>
  <si>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</si>
  <si>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</si>
  <si>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</si>
  <si>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</si>
  <si>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</si>
  <si>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</si>
  <si>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</si>
  <si>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</si>
  <si>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</si>
  <si>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</si>
  <si>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</si>
  <si>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</si>
  <si>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</si>
  <si>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</si>
  <si>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</si>
  <si>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</si>
  <si>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</si>
  <si>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</si>
  <si>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</si>
  <si>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</si>
  <si>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</si>
  <si>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</si>
  <si>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</si>
  <si>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</si>
  <si>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</si>
  <si>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</si>
  <si>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</si>
  <si>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</si>
  <si>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</si>
  <si>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</si>
  <si>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</si>
  <si>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</si>
  <si>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</si>
  <si>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</si>
  <si>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</si>
  <si>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</si>
  <si>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</si>
  <si>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</si>
  <si>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</si>
  <si>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</si>
  <si>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</si>
  <si>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</si>
  <si>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</si>
  <si>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</si>
  <si>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</si>
  <si>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</si>
  <si>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</si>
  <si>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</si>
  <si>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</si>
  <si>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</si>
  <si>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</si>
  <si>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</si>
  <si>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</si>
  <si>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</si>
  <si>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</si>
  <si>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</si>
  <si>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</si>
  <si>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</si>
  <si>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</si>
  <si>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</si>
  <si>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</si>
  <si>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</si>
  <si>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</si>
  <si>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</si>
  <si>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</si>
  <si>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</si>
  <si>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</si>
  <si>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</si>
  <si>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</si>
  <si>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</si>
  <si>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</si>
  <si>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</si>
  <si>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</si>
  <si>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</si>
  <si>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</si>
  <si>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</si>
  <si>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</si>
  <si>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</si>
  <si>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</si>
  <si>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</si>
  <si>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</si>
  <si>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</si>
  <si>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</si>
  <si>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</si>
  <si>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</si>
  <si>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</si>
  <si>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</si>
  <si>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</si>
  <si>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</si>
  <si>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</si>
  <si>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</si>
  <si>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</si>
  <si>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</si>
  <si>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</si>
  <si>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</si>
  <si>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</si>
  <si>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</si>
  <si>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</si>
  <si>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</si>
  <si>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</si>
  <si>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</si>
  <si>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</si>
  <si>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</si>
  <si>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</si>
  <si>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</si>
  <si>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</si>
  <si>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</si>
  <si>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</si>
  <si>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</si>
  <si>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</si>
  <si>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</si>
  <si>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</si>
  <si>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</si>
  <si>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</si>
  <si>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</si>
  <si>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</si>
  <si>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</si>
  <si>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</si>
  <si>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</si>
  <si>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</si>
  <si>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</si>
  <si>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</si>
  <si>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</si>
  <si>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</si>
  <si>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</si>
  <si>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</si>
  <si>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</si>
  <si>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</si>
  <si>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</si>
  <si>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</si>
  <si>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</si>
  <si>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</si>
  <si>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</si>
  <si>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</si>
  <si>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</si>
  <si>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</si>
  <si>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</si>
  <si>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</si>
  <si>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</si>
  <si>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</si>
  <si>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</si>
  <si>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</si>
  <si>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</si>
  <si>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</si>
  <si>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</si>
  <si>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</si>
  <si>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</si>
  <si>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</si>
  <si>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</si>
  <si>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</si>
  <si>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</si>
  <si>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</si>
  <si>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</si>
  <si>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</si>
  <si>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</si>
  <si>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</si>
  <si>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</si>
  <si>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</si>
  <si>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</si>
  <si>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</si>
  <si>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</si>
  <si>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</si>
  <si>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</si>
  <si>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</si>
  <si>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</si>
  <si>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</si>
  <si>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</si>
  <si>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</si>
  <si>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</si>
  <si>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</si>
  <si>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</si>
  <si>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</si>
  <si>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</si>
  <si>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</si>
  <si>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</si>
  <si>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</si>
  <si>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</si>
  <si>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</si>
  <si>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</si>
  <si>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</si>
  <si>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</si>
  <si>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</si>
  <si>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</si>
  <si>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</si>
  <si>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</si>
  <si>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</si>
  <si>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</si>
  <si>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</si>
  <si>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</si>
  <si>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</si>
  <si>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</si>
  <si>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</si>
  <si>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</si>
  <si>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</si>
  <si>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</si>
  <si>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</si>
  <si>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</si>
  <si>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</si>
  <si>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</si>
  <si>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</si>
  <si>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</si>
  <si>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</si>
  <si>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</si>
  <si>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</si>
  <si>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</si>
  <si>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</si>
  <si>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</si>
  <si>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</si>
  <si>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</si>
  <si>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</si>
  <si>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</si>
  <si>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</si>
  <si>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</si>
  <si>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</si>
  <si>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</si>
  <si>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</si>
  <si>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</si>
  <si>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</si>
  <si>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</si>
  <si>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</si>
  <si>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</si>
  <si>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</si>
  <si>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</si>
  <si>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</si>
  <si>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</si>
  <si>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</si>
  <si>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</si>
  <si>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</si>
  <si>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</si>
  <si>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</si>
  <si>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</si>
  <si>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</si>
  <si>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</si>
  <si>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</si>
  <si>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</si>
  <si>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</si>
  <si>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</si>
  <si>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</si>
  <si>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</si>
  <si>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</si>
  <si>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</si>
  <si>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</si>
  <si>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</si>
  <si>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</si>
  <si>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</si>
  <si>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</si>
  <si>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</si>
  <si>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</si>
  <si>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</si>
  <si>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</si>
  <si>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</si>
  <si>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</si>
  <si>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</si>
  <si>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</si>
  <si>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</si>
  <si>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</si>
  <si>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</si>
  <si>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</si>
  <si>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</si>
  <si>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</si>
  <si>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</si>
  <si>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</si>
  <si>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</si>
  <si>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</si>
  <si>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</si>
  <si>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</si>
  <si>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</si>
  <si>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</si>
  <si>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</si>
  <si>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</si>
  <si>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</si>
  <si>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</si>
  <si>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</si>
  <si>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</si>
  <si>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</si>
  <si>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</si>
  <si>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</si>
  <si>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</si>
  <si>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</si>
  <si>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</si>
  <si>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</si>
  <si>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</si>
  <si>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</si>
  <si>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</si>
  <si>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</si>
  <si>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</si>
  <si>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</si>
  <si>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</si>
  <si>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</si>
  <si>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</si>
  <si>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</si>
  <si>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</si>
  <si>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</si>
  <si>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</si>
  <si>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</si>
  <si>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</si>
  <si>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</si>
  <si>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</si>
  <si>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</si>
  <si>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</si>
  <si>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</si>
  <si>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</si>
  <si>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</si>
  <si>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</si>
  <si>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</si>
  <si>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</si>
  <si>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</si>
  <si>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</si>
  <si>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</si>
  <si>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</si>
  <si>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</si>
  <si>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</si>
  <si>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</si>
  <si>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</si>
  <si>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</si>
  <si>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</si>
  <si>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</si>
  <si>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</si>
  <si>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</si>
  <si>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</si>
  <si>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</si>
  <si>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</si>
  <si>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</si>
  <si>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</si>
  <si>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</si>
  <si>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</si>
  <si>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</si>
  <si>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</si>
  <si>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</si>
  <si>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</si>
  <si>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</si>
  <si>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</si>
  <si>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</si>
  <si>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</si>
  <si>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</si>
  <si>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</si>
  <si>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</si>
  <si>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</si>
  <si>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</si>
  <si>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</si>
  <si>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</si>
  <si>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</si>
  <si>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</si>
  <si>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</si>
  <si>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</si>
  <si>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</si>
  <si>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</si>
  <si>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</si>
  <si>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</si>
  <si>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</si>
  <si>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</si>
  <si>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</si>
  <si>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</si>
  <si>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</si>
  <si>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</si>
  <si>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</si>
  <si>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</si>
  <si>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</si>
  <si>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</si>
  <si>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</si>
  <si>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</si>
  <si>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</si>
  <si>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</si>
  <si>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</si>
  <si>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</si>
  <si>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</si>
  <si>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</si>
  <si>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</si>
  <si>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</si>
  <si>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</si>
  <si>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</si>
  <si>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</si>
  <si>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</si>
  <si>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</si>
  <si>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</si>
  <si>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</si>
  <si>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</si>
  <si>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</si>
  <si>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</si>
  <si>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</si>
  <si>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</si>
  <si>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</si>
  <si>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</si>
  <si>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</si>
  <si>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</si>
  <si>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</si>
  <si>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</si>
  <si>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</si>
  <si>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</si>
  <si>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</si>
  <si>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</si>
  <si>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</si>
  <si>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</si>
  <si>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</si>
  <si>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</si>
  <si>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</si>
  <si>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</si>
  <si>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</si>
  <si>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</si>
  <si>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</si>
  <si>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</si>
  <si>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</si>
  <si>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</si>
  <si>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</si>
  <si>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</si>
  <si>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</si>
  <si>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</si>
  <si>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</si>
  <si>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</si>
  <si>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</si>
  <si>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</si>
  <si>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</si>
  <si>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</si>
  <si>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</si>
  <si>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</si>
  <si>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</si>
  <si>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</si>
  <si>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</si>
  <si>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</si>
  <si>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</si>
  <si>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</si>
  <si>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</si>
  <si>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</si>
  <si>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</si>
  <si>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</si>
  <si>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</si>
  <si>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</si>
  <si>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</si>
  <si>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</si>
  <si>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</si>
  <si>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</si>
  <si>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</si>
  <si>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</si>
  <si>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</si>
  <si>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</si>
  <si>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</si>
  <si>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</si>
  <si>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</si>
  <si>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</si>
  <si>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</si>
  <si>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</si>
  <si>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</si>
  <si>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</si>
  <si>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</si>
  <si>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</si>
  <si>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</si>
  <si>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</si>
  <si>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</si>
  <si>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</si>
  <si>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</si>
  <si>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</si>
  <si>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</si>
  <si>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</si>
  <si>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</si>
  <si>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</si>
  <si>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</si>
  <si>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</si>
  <si>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</si>
  <si>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</si>
  <si>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</si>
  <si>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</si>
  <si>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</si>
  <si>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</si>
  <si>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</si>
  <si>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</si>
  <si>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</si>
  <si>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</si>
  <si>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</si>
  <si>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</si>
  <si>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</si>
  <si>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</si>
  <si>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</si>
  <si>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</si>
  <si>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</si>
  <si>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</si>
  <si>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</si>
  <si>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</si>
  <si>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</si>
  <si>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</si>
  <si>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</si>
  <si>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</si>
  <si>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</si>
  <si>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</si>
  <si>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</si>
  <si>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</si>
  <si>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</si>
  <si>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</si>
  <si>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</si>
  <si>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</si>
  <si>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</si>
  <si>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</si>
  <si>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</si>
  <si>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</si>
  <si>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</si>
  <si>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</si>
  <si>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</si>
  <si>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</si>
  <si>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</si>
  <si>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</si>
  <si>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</si>
  <si>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</si>
  <si>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</si>
  <si>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</si>
  <si>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</si>
  <si>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</si>
  <si>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</si>
  <si>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</si>
  <si>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</si>
  <si>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</si>
  <si>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</si>
  <si>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</si>
  <si>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</si>
  <si>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</si>
  <si>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</si>
  <si>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</si>
  <si>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</si>
  <si>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</si>
  <si>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</si>
  <si>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</si>
  <si>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</si>
  <si>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</si>
  <si>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</si>
  <si>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</si>
  <si>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</si>
  <si>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</si>
  <si>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</si>
  <si>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</si>
  <si>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</si>
  <si>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</si>
  <si>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</si>
  <si>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</si>
  <si>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</si>
  <si>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</si>
  <si>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</si>
  <si>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</si>
  <si>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</si>
  <si>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</si>
  <si>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</si>
  <si>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</si>
  <si>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</si>
  <si>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</si>
  <si>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</si>
  <si>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</si>
  <si>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</si>
  <si>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</si>
  <si>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</si>
  <si>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</si>
  <si>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</si>
  <si>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</si>
  <si>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</si>
  <si>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</si>
  <si>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</si>
  <si>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</si>
  <si>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</si>
  <si>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</si>
  <si>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</si>
  <si>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</si>
  <si>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</si>
  <si>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</si>
  <si>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</si>
  <si>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</si>
  <si>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</si>
  <si>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</si>
  <si>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</si>
  <si>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</si>
  <si>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</si>
  <si>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</si>
  <si>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</si>
  <si>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</si>
  <si>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</si>
  <si>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</si>
  <si>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</si>
  <si>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</si>
  <si>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</si>
  <si>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</si>
  <si>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</si>
  <si>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</si>
  <si>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</si>
  <si>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</si>
  <si>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</si>
  <si>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</si>
  <si>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</si>
  <si>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</si>
  <si>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</si>
  <si>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</si>
  <si>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</si>
  <si>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</si>
  <si>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</si>
  <si>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</si>
  <si>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</si>
  <si>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</si>
  <si>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</si>
  <si>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</si>
  <si>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</si>
  <si>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</si>
  <si>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</si>
  <si>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</si>
  <si>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</si>
  <si>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</si>
  <si>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</si>
  <si>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</si>
  <si>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</si>
  <si>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</si>
  <si>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</si>
  <si>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</si>
  <si>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</si>
  <si>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</si>
  <si>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</si>
  <si>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</si>
  <si>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</si>
  <si>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</si>
  <si>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</si>
  <si>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</si>
  <si>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</si>
  <si>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</si>
  <si>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</si>
  <si>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</si>
  <si>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</si>
  <si>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</si>
  <si>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</si>
  <si>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</si>
  <si>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</si>
  <si>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</si>
  <si>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</si>
  <si>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</si>
  <si>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</si>
  <si>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</si>
  <si>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</si>
  <si>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</si>
  <si>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</si>
  <si>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</si>
  <si>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</si>
  <si>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</si>
  <si>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</si>
  <si>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</si>
  <si>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</si>
  <si>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</si>
  <si>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</si>
  <si>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</si>
  <si>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</si>
  <si>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</si>
  <si>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</si>
  <si>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</si>
  <si>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</si>
  <si>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</si>
  <si>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</si>
  <si>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</si>
  <si>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</si>
  <si>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</si>
  <si>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</si>
  <si>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</si>
  <si>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</si>
  <si>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</si>
  <si>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</si>
  <si>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</si>
  <si>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</si>
  <si>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</si>
  <si>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</si>
  <si>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</si>
  <si>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</si>
  <si>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</si>
  <si>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</si>
  <si>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</si>
  <si>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</si>
  <si>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</si>
  <si>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</si>
  <si>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</si>
  <si>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</si>
  <si>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</si>
  <si>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</si>
  <si>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</si>
  <si>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</si>
  <si>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</si>
  <si>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</si>
  <si>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</si>
  <si>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</si>
  <si>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</si>
  <si>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</si>
  <si>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</si>
  <si>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</si>
  <si>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</si>
  <si>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</si>
  <si>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</si>
  <si>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</si>
  <si>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</si>
  <si>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</si>
  <si>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</si>
  <si>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</si>
  <si>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</si>
  <si>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</si>
  <si>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</si>
  <si>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</si>
  <si>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</si>
  <si>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</si>
  <si>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</si>
  <si>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</si>
  <si>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</si>
  <si>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</si>
  <si>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</si>
  <si>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</si>
  <si>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</si>
  <si>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</si>
  <si>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</si>
  <si>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</si>
  <si>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</si>
  <si>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</si>
  <si>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</si>
  <si>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</si>
  <si>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</si>
  <si>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</si>
  <si>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</si>
  <si>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</si>
  <si>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</si>
  <si>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</si>
  <si>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</si>
  <si>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</si>
  <si>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</si>
  <si>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</si>
  <si>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</si>
  <si>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</si>
  <si>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</si>
  <si>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</si>
  <si>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</si>
  <si>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</si>
  <si>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</si>
  <si>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</si>
  <si>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</si>
  <si>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</si>
  <si>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</si>
  <si>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</si>
  <si>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</si>
  <si>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</si>
  <si>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</si>
  <si>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</si>
  <si>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</si>
  <si>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</si>
  <si>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</si>
  <si>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</si>
  <si>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</si>
  <si>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</si>
  <si>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</si>
  <si>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</si>
  <si>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</si>
  <si>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</si>
  <si>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</si>
  <si>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</si>
  <si>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</si>
  <si>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</si>
  <si>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</si>
  <si>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</si>
  <si>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</si>
  <si>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</si>
  <si>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</si>
  <si>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</si>
  <si>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</si>
  <si>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</si>
  <si>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</si>
  <si>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</si>
  <si>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</si>
  <si>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</si>
  <si>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</si>
  <si>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</si>
  <si>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</si>
  <si>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</si>
  <si>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</si>
  <si>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</si>
  <si>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</si>
  <si>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</si>
  <si>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</si>
  <si>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</si>
  <si>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</si>
  <si>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</si>
  <si>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</si>
  <si>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</si>
  <si>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</si>
  <si>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</si>
  <si>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</si>
  <si>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</si>
  <si>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</si>
  <si>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</si>
  <si>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</si>
  <si>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</si>
  <si>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</si>
  <si>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</si>
  <si>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</si>
  <si>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</si>
  <si>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</si>
  <si>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</si>
  <si>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</si>
  <si>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</si>
  <si>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</si>
  <si>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</si>
  <si>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</si>
  <si>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</si>
  <si>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</si>
  <si>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</si>
  <si>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</si>
  <si>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</si>
  <si>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</si>
  <si>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</si>
  <si>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</si>
  <si>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</si>
  <si>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</si>
  <si>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</si>
  <si>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</si>
  <si>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</si>
  <si>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</si>
  <si>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</si>
  <si>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</si>
  <si>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</si>
  <si>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</si>
  <si>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</si>
  <si>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</si>
  <si>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</si>
  <si>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</si>
  <si>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</si>
  <si>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</si>
  <si>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</si>
  <si>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</si>
  <si>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</si>
  <si>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</si>
  <si>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</si>
  <si>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</si>
  <si>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</si>
  <si>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</si>
  <si>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</si>
  <si>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</si>
  <si>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</si>
  <si>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</si>
  <si>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</si>
  <si>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</si>
  <si>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</si>
  <si>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</si>
  <si>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</si>
  <si>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</si>
  <si>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</si>
  <si>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</si>
  <si>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</si>
  <si>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</si>
  <si>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</si>
  <si>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</si>
  <si>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</si>
  <si>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</si>
  <si>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</si>
  <si>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</si>
  <si>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</si>
  <si>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</si>
  <si>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</si>
  <si>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</si>
  <si>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</si>
  <si>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</si>
  <si>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</si>
  <si>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</si>
  <si>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</si>
  <si>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</si>
  <si>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</si>
  <si>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</si>
  <si>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</si>
  <si>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</si>
  <si>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</si>
  <si>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</si>
  <si>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</si>
  <si>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</si>
  <si>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</si>
  <si>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</si>
  <si>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</si>
  <si>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</si>
  <si>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</si>
  <si>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</si>
  <si>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</si>
  <si>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</si>
  <si>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</si>
  <si>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</si>
  <si>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</si>
  <si>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</si>
  <si>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</si>
  <si>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</si>
  <si>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</si>
  <si>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</si>
  <si>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</si>
  <si>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</si>
  <si>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</si>
  <si>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</si>
  <si>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</si>
  <si>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</si>
  <si>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</si>
  <si>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</si>
  <si>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</si>
  <si>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</si>
  <si>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</si>
  <si>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</si>
  <si>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</si>
  <si>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</si>
  <si>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</si>
  <si>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</si>
  <si>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</si>
  <si>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</si>
  <si>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</si>
  <si>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</si>
  <si>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</si>
  <si>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</si>
  <si>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</si>
  <si>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</si>
  <si>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</si>
  <si>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</si>
  <si>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</si>
  <si>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</si>
  <si>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</si>
  <si>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</si>
  <si>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</si>
  <si>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</si>
  <si>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</si>
  <si>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</si>
  <si>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</si>
  <si>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</si>
  <si>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</si>
  <si>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</si>
  <si>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</si>
  <si>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</si>
  <si>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</si>
  <si>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</si>
  <si>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</si>
  <si>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</si>
  <si>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</si>
  <si>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</si>
  <si>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</si>
  <si>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</si>
  <si>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</si>
  <si>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</si>
  <si>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</si>
  <si>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</si>
  <si>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</si>
  <si>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</si>
  <si>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</si>
  <si>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</si>
  <si>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</si>
  <si>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</si>
  <si>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</si>
  <si>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</si>
  <si>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</si>
  <si>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</si>
  <si>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</si>
  <si>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</si>
  <si>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</si>
  <si>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</si>
  <si>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</si>
  <si>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</si>
  <si>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</si>
  <si>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</si>
  <si>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</si>
  <si>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</si>
  <si>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</si>
  <si>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</si>
  <si>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</si>
  <si>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</si>
  <si>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</si>
  <si>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</si>
  <si>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</si>
  <si>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</si>
  <si>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</si>
  <si>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</si>
  <si>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</si>
  <si>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</si>
  <si>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</si>
  <si>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</si>
  <si>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</si>
  <si>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</si>
  <si>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</si>
  <si>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</si>
  <si>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</si>
  <si>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</si>
  <si>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</si>
  <si>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</si>
  <si>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</si>
  <si>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</si>
  <si>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</si>
  <si>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</si>
  <si>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</si>
  <si>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</si>
  <si>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</si>
  <si>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</si>
  <si>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</si>
  <si>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</si>
  <si>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</si>
  <si>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</si>
  <si>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</si>
  <si>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</si>
  <si>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</si>
  <si>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</si>
  <si>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</si>
  <si>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</si>
  <si>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</si>
  <si>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</si>
  <si>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</si>
  <si>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</si>
  <si>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</si>
  <si>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</si>
  <si>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</si>
  <si>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</si>
  <si>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</si>
  <si>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</si>
  <si>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</si>
  <si>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</si>
  <si>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</si>
  <si>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</si>
  <si>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</si>
  <si>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</si>
  <si>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</si>
  <si>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</si>
  <si>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</si>
  <si>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</si>
  <si>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</si>
  <si>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</si>
  <si>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</si>
  <si>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</si>
  <si>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</si>
  <si>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</si>
  <si>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</si>
  <si>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</si>
  <si>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</si>
  <si>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</si>
  <si>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</si>
  <si>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</si>
  <si>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</si>
  <si>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</si>
  <si>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</si>
  <si>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</si>
  <si>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</si>
  <si>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</si>
  <si>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</si>
  <si>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</si>
  <si>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</si>
  <si>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</si>
  <si>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</si>
  <si>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</si>
  <si>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</si>
  <si>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</si>
  <si>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</si>
  <si>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</si>
  <si>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</si>
  <si>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</si>
  <si>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</si>
  <si>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</si>
  <si>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</si>
  <si>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</si>
  <si>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</si>
  <si>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</si>
  <si>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</si>
  <si>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</si>
  <si>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</si>
  <si>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</si>
  <si>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</si>
  <si>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</si>
  <si>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</si>
  <si>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</si>
  <si>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</si>
  <si>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</si>
  <si>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</si>
  <si>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</si>
  <si>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</si>
  <si>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</si>
  <si>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</si>
  <si>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</si>
  <si>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</si>
  <si>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</si>
  <si>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</si>
  <si>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</si>
  <si>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</si>
  <si>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</si>
  <si>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</si>
  <si>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</si>
  <si>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</si>
  <si>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</si>
  <si>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</si>
  <si>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</si>
  <si>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</si>
  <si>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</si>
  <si>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</si>
  <si>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</si>
  <si>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</si>
  <si>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</si>
  <si>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</si>
  <si>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</si>
  <si>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</si>
  <si>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</si>
  <si>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</si>
  <si>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</si>
  <si>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</si>
  <si>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</si>
  <si>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</si>
  <si>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</si>
  <si>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</si>
  <si>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</si>
  <si>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</si>
  <si>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</si>
  <si>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</si>
  <si>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</si>
  <si>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</si>
  <si>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</si>
  <si>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</si>
  <si>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</si>
  <si>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</si>
  <si>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</si>
  <si>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</si>
  <si>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</si>
  <si>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</si>
  <si>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</si>
  <si>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</si>
  <si>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</si>
  <si>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</si>
  <si>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</si>
  <si>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</si>
  <si>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</si>
  <si>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</si>
  <si>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</si>
  <si>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</si>
  <si>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</si>
  <si>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</si>
  <si>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</si>
  <si>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</si>
  <si>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</si>
  <si>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</si>
  <si>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</si>
  <si>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</si>
  <si>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</si>
  <si>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</si>
  <si>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</si>
  <si>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</si>
  <si>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</si>
  <si>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</si>
  <si>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</si>
  <si>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</si>
  <si>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</si>
  <si>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</si>
  <si>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</si>
  <si>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</si>
  <si>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</si>
  <si>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</si>
  <si>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</si>
  <si>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</si>
  <si>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</si>
  <si>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</si>
  <si>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</si>
  <si>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</si>
  <si>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</si>
  <si>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</si>
  <si>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</si>
  <si>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</si>
  <si>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</si>
  <si>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</si>
  <si>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</si>
  <si>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</si>
  <si>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</si>
  <si>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</si>
  <si>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</si>
  <si>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</si>
  <si>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</si>
  <si>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</si>
  <si>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</si>
  <si>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</si>
  <si>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</si>
  <si>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</si>
  <si>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</si>
  <si>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</si>
  <si>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</si>
  <si>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</si>
  <si>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</si>
  <si>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</si>
  <si>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</si>
  <si>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</si>
  <si>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</si>
  <si>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</si>
  <si>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</si>
  <si>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</si>
  <si>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</si>
  <si>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</si>
  <si>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</si>
  <si>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</si>
  <si>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</si>
  <si>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</si>
  <si>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</si>
  <si>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</si>
  <si>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</si>
  <si>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</si>
  <si>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</si>
  <si>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</si>
  <si>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</si>
  <si>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</si>
  <si>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</si>
  <si>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</si>
  <si>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</si>
  <si>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</si>
  <si>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</si>
  <si>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</si>
  <si>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</si>
  <si>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</si>
  <si>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</si>
  <si>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</si>
  <si>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</si>
  <si>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</si>
  <si>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</si>
  <si>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</si>
  <si>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</si>
  <si>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</si>
  <si>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</si>
  <si>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</si>
  <si>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</si>
  <si>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</si>
  <si>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</si>
  <si>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</si>
  <si>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</si>
  <si>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</si>
  <si>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</si>
  <si>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</si>
  <si>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</si>
  <si>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</si>
  <si>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</si>
  <si>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</si>
  <si>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</si>
  <si>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</si>
  <si>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</si>
  <si>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</si>
  <si>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</si>
  <si>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</si>
  <si>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</si>
  <si>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</si>
  <si>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</si>
  <si>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</si>
  <si>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</si>
  <si>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</si>
  <si>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</si>
  <si>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</si>
  <si>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</si>
  <si>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</si>
  <si>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</si>
  <si>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</si>
  <si>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</si>
  <si>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</si>
  <si>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</si>
  <si>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</si>
  <si>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</si>
  <si>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</si>
  <si>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</si>
  <si>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</si>
  <si>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</si>
  <si>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</si>
  <si>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</si>
  <si>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</si>
  <si>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</si>
  <si>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</si>
  <si>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</si>
  <si>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</si>
  <si>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</si>
  <si>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</si>
  <si>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</si>
  <si>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</si>
  <si>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</si>
  <si>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</si>
  <si>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</si>
  <si>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</si>
  <si>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</si>
  <si>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</si>
  <si>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</si>
  <si>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</si>
  <si>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</si>
  <si>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</si>
  <si>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</si>
  <si>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</si>
  <si>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</si>
  <si>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</si>
  <si>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</si>
  <si>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</si>
  <si>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</si>
  <si>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</si>
  <si>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</si>
  <si>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</si>
  <si>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</si>
  <si>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</si>
  <si>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</si>
  <si>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</si>
  <si>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</si>
  <si>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</si>
  <si>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</si>
  <si>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</si>
  <si>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</si>
  <si>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</si>
  <si>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</si>
  <si>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</si>
  <si>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</si>
  <si>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</si>
  <si>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</si>
  <si>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</si>
  <si>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</si>
  <si>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</si>
  <si>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</si>
  <si>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</si>
  <si>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</si>
  <si>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</si>
  <si>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</si>
  <si>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</si>
  <si>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</si>
  <si>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</si>
  <si>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</si>
  <si>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</si>
  <si>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</si>
  <si>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</si>
  <si>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</si>
  <si>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</si>
  <si>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</si>
  <si>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</si>
  <si>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</si>
  <si>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</si>
  <si>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</si>
  <si>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</si>
  <si>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</si>
  <si>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</si>
  <si>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</si>
  <si>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</si>
  <si>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</si>
  <si>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</si>
  <si>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</si>
  <si>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</si>
  <si>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</si>
  <si>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</si>
  <si>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</si>
  <si>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</si>
  <si>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</si>
  <si>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</si>
  <si>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</si>
  <si>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</si>
  <si>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</si>
  <si>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</si>
  <si>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</si>
  <si>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</si>
  <si>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</si>
  <si>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</si>
  <si>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</si>
  <si>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</si>
  <si>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</si>
  <si>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</si>
  <si>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</si>
  <si>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</si>
  <si>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</si>
  <si>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</si>
  <si>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</si>
  <si>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</si>
  <si>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</si>
  <si>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</si>
  <si>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</si>
  <si>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</si>
  <si>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</si>
  <si>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</si>
  <si>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</si>
  <si>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</si>
  <si>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</si>
  <si>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</si>
  <si>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</si>
  <si>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</si>
  <si>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</si>
  <si>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</si>
  <si>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</si>
  <si>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</si>
  <si>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</si>
  <si>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</si>
  <si>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</si>
  <si>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</si>
  <si>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</si>
  <si>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</si>
  <si>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</si>
  <si>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</si>
  <si>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</si>
  <si>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</si>
  <si>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</si>
  <si>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</si>
  <si>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</si>
  <si>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</si>
  <si>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</si>
  <si>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</si>
  <si>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</si>
  <si>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</si>
  <si>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</si>
  <si>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</si>
  <si>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</si>
  <si>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</si>
  <si>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</si>
  <si>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</si>
  <si>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</si>
  <si>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</si>
  <si>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</si>
  <si>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</si>
  <si>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</si>
  <si>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</si>
  <si>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</si>
  <si>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</si>
  <si>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</si>
  <si>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</si>
  <si>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</si>
  <si>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</si>
  <si>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</si>
  <si>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</si>
  <si>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</si>
  <si>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</si>
  <si>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</si>
  <si>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</si>
  <si>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</si>
  <si>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</si>
  <si>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</si>
  <si>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</si>
  <si>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</si>
  <si>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</si>
  <si>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</si>
  <si>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</si>
  <si>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</si>
  <si>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</si>
  <si>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</si>
  <si>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</si>
  <si>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</si>
  <si>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</si>
  <si>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</si>
  <si>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</si>
  <si>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</si>
  <si>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</si>
  <si>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</si>
  <si>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</si>
  <si>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</si>
  <si>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</si>
  <si>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</si>
  <si>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</si>
  <si>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</si>
  <si>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</si>
  <si>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</si>
  <si>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</si>
  <si>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</si>
  <si>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</si>
  <si>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</si>
  <si>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</si>
  <si>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</si>
  <si>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</si>
  <si>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</si>
  <si>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</si>
  <si>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</si>
  <si>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</si>
  <si>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</si>
  <si>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</si>
  <si>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</si>
  <si>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</si>
  <si>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</si>
  <si>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</si>
  <si>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</si>
  <si>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</si>
  <si>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</si>
  <si>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</si>
  <si>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</si>
  <si>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</si>
  <si>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</si>
  <si>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</si>
  <si>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</si>
  <si>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</si>
  <si>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</si>
  <si>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</si>
  <si>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</si>
  <si>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</si>
  <si>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</si>
  <si>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</si>
  <si>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</si>
  <si>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</si>
  <si>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</si>
  <si>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</si>
  <si>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</si>
  <si>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</si>
  <si>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</si>
  <si>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</si>
  <si>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</si>
  <si>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</si>
  <si>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</si>
  <si>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</si>
  <si>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</si>
  <si>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</si>
  <si>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</si>
  <si>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</si>
  <si>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</si>
  <si>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</si>
  <si>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</si>
  <si>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</si>
  <si>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</si>
  <si>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</si>
  <si>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</si>
  <si>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</si>
  <si>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</si>
  <si>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</si>
  <si>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</si>
  <si>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</si>
  <si>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</si>
  <si>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</si>
  <si>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</si>
  <si>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</si>
  <si>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</si>
  <si>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</si>
  <si>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</si>
  <si>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</si>
  <si>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</si>
  <si>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</si>
  <si>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</si>
  <si>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</si>
  <si>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</si>
  <si>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</si>
  <si>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</si>
  <si>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</si>
  <si>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</si>
  <si>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</si>
  <si>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</si>
  <si>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</si>
  <si>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</si>
  <si>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</si>
  <si>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</si>
  <si>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</si>
  <si>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</si>
  <si>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</si>
  <si>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</si>
  <si>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</si>
  <si>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</si>
  <si>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</si>
  <si>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</si>
  <si>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</si>
  <si>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</si>
  <si>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</si>
  <si>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</si>
  <si>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</si>
  <si>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</si>
  <si>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</si>
  <si>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</si>
  <si>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</si>
  <si>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</si>
  <si>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</si>
  <si>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</si>
  <si>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</si>
  <si>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</si>
  <si>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</si>
  <si>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</si>
  <si>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</si>
  <si>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</si>
  <si>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</si>
  <si>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</si>
  <si>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</si>
  <si>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</si>
  <si>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</si>
  <si>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</si>
  <si>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</si>
  <si>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</si>
  <si>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</si>
  <si>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</si>
  <si>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</si>
  <si>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</si>
  <si>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</si>
  <si>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</si>
  <si>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</si>
  <si>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</si>
  <si>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</si>
  <si>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</si>
  <si>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</si>
  <si>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</si>
  <si>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</si>
  <si>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</si>
  <si>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</si>
  <si>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</si>
  <si>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</si>
  <si>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</si>
  <si>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</si>
  <si>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</si>
  <si>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</si>
  <si>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</si>
  <si>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</si>
  <si>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</si>
  <si>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</si>
  <si>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</si>
  <si>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</si>
  <si>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</si>
  <si>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</si>
  <si>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</si>
  <si>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</si>
  <si>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</si>
  <si>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</si>
  <si>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</si>
  <si>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</si>
  <si>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</si>
  <si>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</si>
  <si>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</si>
  <si>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</si>
  <si>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</si>
  <si>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</si>
  <si>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</si>
  <si>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</si>
  <si>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</si>
  <si>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</si>
  <si>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</si>
  <si>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</si>
  <si>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</si>
  <si>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</si>
  <si>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</si>
  <si>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</si>
  <si>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</si>
  <si>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</si>
  <si>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</si>
  <si>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</si>
  <si>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</si>
  <si>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</si>
  <si>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</si>
  <si>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</si>
  <si>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</si>
  <si>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</si>
  <si>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</si>
  <si>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</si>
  <si>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</si>
  <si>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</si>
  <si>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</si>
  <si>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</si>
  <si>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</si>
  <si>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</si>
  <si>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</si>
  <si>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</si>
  <si>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</si>
  <si>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</si>
  <si>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</si>
  <si>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</si>
  <si>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</si>
  <si>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</si>
  <si>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</si>
  <si>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</si>
  <si>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</si>
  <si>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</si>
  <si>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</si>
  <si>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</si>
  <si>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</si>
  <si>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</si>
  <si>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</si>
  <si>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</si>
  <si>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</si>
  <si>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</si>
  <si>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</si>
  <si>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</si>
  <si>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</si>
  <si>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</si>
  <si>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</si>
  <si>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</si>
  <si>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</si>
  <si>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</si>
  <si>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</si>
  <si>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</si>
  <si>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</si>
  <si>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</si>
  <si>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</si>
  <si>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</si>
  <si>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</si>
  <si>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</si>
  <si>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</si>
  <si>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</si>
  <si>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</si>
  <si>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</si>
  <si>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</si>
  <si>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</si>
  <si>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</si>
  <si>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</si>
  <si>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</si>
  <si>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</si>
  <si>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</si>
  <si>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</si>
  <si>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</si>
  <si>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</si>
  <si>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</si>
  <si>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</si>
  <si>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</si>
  <si>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</si>
  <si>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</si>
  <si>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</si>
  <si>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</si>
  <si>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</si>
  <si>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</si>
  <si>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</si>
  <si>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</si>
  <si>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</si>
  <si>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</si>
  <si>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</si>
  <si>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</si>
  <si>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</si>
  <si>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</si>
  <si>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</si>
  <si>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</si>
  <si>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</si>
  <si>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</si>
  <si>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</si>
  <si>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</si>
  <si>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</si>
  <si>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</si>
  <si>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</si>
  <si>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</si>
  <si>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</si>
  <si>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</si>
  <si>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</si>
  <si>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</si>
  <si>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</si>
  <si>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</si>
  <si>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</si>
  <si>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</si>
  <si>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</si>
  <si>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</si>
  <si>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</si>
  <si>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</si>
  <si>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</si>
  <si>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</si>
  <si>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</si>
  <si>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</si>
  <si>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</si>
  <si>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</si>
  <si>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</si>
  <si>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</si>
  <si>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</si>
  <si>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</si>
  <si>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</si>
  <si>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</si>
  <si>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</si>
  <si>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</si>
  <si>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</si>
  <si>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</si>
  <si>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</si>
  <si>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</si>
  <si>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</si>
  <si>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</si>
  <si>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</si>
  <si>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</si>
  <si>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</si>
  <si>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</si>
  <si>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</si>
  <si>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</si>
  <si>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</si>
  <si>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</si>
  <si>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</si>
  <si>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</si>
  <si>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</si>
  <si>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</si>
  <si>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</si>
  <si>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</si>
  <si>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</si>
  <si>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</si>
  <si>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</si>
  <si>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</si>
  <si>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</si>
  <si>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</si>
  <si>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</si>
  <si>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</si>
  <si>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</si>
  <si>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</si>
  <si>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</si>
  <si>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</si>
  <si>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</si>
  <si>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</si>
  <si>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</si>
  <si>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</si>
  <si>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</si>
  <si>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</si>
  <si>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</si>
  <si>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</si>
  <si>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</si>
  <si>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</si>
  <si>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</si>
  <si>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</si>
  <si>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</si>
  <si>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</si>
  <si>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</si>
  <si>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</si>
  <si>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</si>
  <si>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</si>
  <si>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</si>
  <si>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</si>
  <si>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</si>
  <si>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</si>
  <si>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</si>
  <si>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</si>
  <si>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</si>
  <si>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</si>
  <si>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</si>
  <si>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</si>
  <si>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</si>
  <si>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</si>
  <si>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</si>
  <si>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</si>
  <si>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</si>
  <si>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</si>
  <si>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</si>
  <si>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</si>
  <si>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</si>
  <si>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</si>
  <si>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</si>
  <si>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</si>
  <si>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</si>
  <si>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</si>
  <si>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</si>
  <si>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</si>
  <si>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</si>
  <si>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</si>
  <si>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</si>
  <si>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</si>
  <si>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</si>
  <si>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</si>
  <si>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</si>
  <si>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</si>
  <si>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</si>
  <si>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</si>
  <si>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</si>
  <si>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</si>
  <si>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</si>
  <si>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</si>
  <si>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</si>
  <si>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</si>
  <si>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</si>
  <si>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</si>
  <si>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</si>
  <si>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</si>
  <si>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</si>
  <si>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</si>
  <si>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</si>
  <si>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</si>
  <si>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</si>
  <si>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</si>
  <si>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</si>
  <si>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</si>
  <si>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</si>
  <si>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</si>
  <si>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</si>
  <si>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</si>
  <si>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</si>
  <si>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</si>
  <si>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</si>
  <si>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</si>
  <si>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</si>
  <si>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</si>
  <si>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</si>
  <si>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</si>
  <si>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</si>
  <si>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</si>
  <si>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</si>
  <si>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</si>
  <si>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</si>
  <si>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</si>
  <si>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</si>
  <si>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</si>
  <si>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</si>
  <si>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</si>
  <si>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</si>
  <si>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</si>
  <si>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</si>
  <si>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</si>
  <si>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</si>
  <si>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</si>
  <si>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</si>
  <si>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</si>
  <si>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</si>
  <si>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</si>
  <si>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</si>
  <si>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</si>
  <si>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</si>
  <si>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</si>
  <si>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</si>
  <si>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</si>
  <si>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</si>
  <si>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</si>
  <si>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</si>
  <si>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</si>
  <si>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</si>
  <si>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</si>
  <si>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</si>
  <si>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</si>
  <si>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</si>
  <si>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</si>
  <si>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</si>
  <si>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</si>
  <si>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</si>
  <si>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</si>
  <si>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</si>
  <si>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</si>
  <si>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</si>
  <si>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</si>
  <si>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</si>
  <si>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</si>
  <si>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</si>
  <si>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</si>
  <si>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</si>
  <si>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</si>
  <si>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</si>
  <si>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</si>
  <si>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</si>
  <si>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</si>
  <si>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</si>
  <si>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</si>
  <si>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</si>
  <si>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</si>
  <si>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</si>
  <si>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</si>
  <si>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</si>
  <si>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</si>
  <si>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</si>
  <si>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</si>
  <si>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</si>
  <si>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</si>
  <si>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</si>
  <si>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</si>
  <si>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</si>
  <si>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</si>
  <si>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</si>
  <si>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</si>
  <si>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</si>
  <si>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</si>
  <si>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</si>
  <si>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</si>
  <si>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</si>
  <si>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</si>
  <si>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</si>
  <si>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</si>
  <si>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</si>
  <si>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</si>
  <si>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</si>
  <si>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</si>
  <si>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</si>
  <si>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</si>
  <si>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</si>
  <si>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</si>
  <si>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</si>
  <si>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</si>
  <si>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</si>
  <si>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</si>
  <si>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</si>
  <si>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</si>
  <si>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</si>
  <si>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</si>
  <si>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</si>
  <si>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</si>
  <si>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</si>
  <si>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</si>
  <si>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</si>
  <si>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</si>
  <si>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</si>
  <si>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</si>
  <si>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</si>
  <si>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</si>
  <si>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</si>
  <si>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</si>
  <si>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</si>
  <si>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</si>
  <si>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</si>
  <si>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</si>
  <si>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</si>
  <si>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</si>
  <si>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</si>
  <si>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</si>
  <si>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</si>
  <si>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</si>
  <si>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</si>
  <si>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</si>
  <si>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</si>
  <si>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</si>
  <si>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</si>
  <si>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</si>
  <si>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</si>
  <si>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</si>
  <si>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</si>
  <si>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</si>
  <si>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</si>
  <si>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</si>
  <si>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</si>
  <si>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</si>
  <si>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</si>
  <si>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</si>
  <si>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</si>
  <si>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</si>
  <si>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</si>
  <si>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</si>
  <si>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</si>
  <si>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</si>
  <si>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</si>
  <si>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</si>
  <si>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</si>
  <si>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</si>
  <si>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</si>
  <si>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</si>
  <si>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</si>
  <si>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</si>
  <si>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</si>
  <si>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</si>
  <si>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</si>
  <si>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</si>
  <si>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</si>
  <si>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</si>
  <si>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</si>
  <si>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</si>
  <si>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</si>
  <si>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</si>
  <si>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</si>
  <si>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</si>
  <si>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</si>
  <si>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</si>
  <si>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</si>
  <si>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</si>
  <si>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</si>
  <si>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</si>
  <si>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</si>
  <si>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</si>
  <si>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</si>
  <si>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</si>
  <si>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</si>
  <si>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</si>
  <si>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</si>
  <si>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</si>
  <si>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</si>
  <si>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</si>
  <si>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</si>
  <si>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</si>
  <si>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</si>
  <si>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</si>
  <si>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</si>
  <si>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</si>
  <si>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</si>
  <si>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</si>
  <si>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</si>
  <si>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</si>
  <si>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</si>
  <si>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</si>
  <si>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</si>
  <si>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</si>
  <si>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</si>
  <si>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</si>
  <si>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</si>
  <si>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</si>
  <si>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</si>
  <si>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</si>
  <si>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</si>
  <si>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</si>
  <si>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</si>
  <si>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</si>
  <si>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</si>
  <si>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</si>
  <si>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</si>
  <si>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</si>
  <si>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</si>
  <si>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</si>
  <si>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</si>
  <si>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</si>
  <si>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</si>
  <si>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</si>
  <si>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</si>
  <si>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</si>
  <si>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</si>
  <si>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</si>
  <si>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</si>
  <si>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</si>
  <si>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</si>
  <si>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</si>
  <si>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</si>
  <si>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</si>
  <si>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</si>
  <si>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</si>
  <si>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</si>
  <si>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</si>
  <si>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</si>
  <si>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</si>
  <si>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</si>
  <si>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</si>
  <si>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</si>
  <si>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</si>
  <si>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</si>
  <si>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</si>
  <si>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</si>
  <si>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</si>
  <si>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</si>
  <si>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</si>
  <si>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</si>
  <si>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</si>
  <si>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</si>
  <si>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</si>
  <si>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</si>
  <si>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</si>
  <si>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</si>
  <si>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</si>
  <si>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</si>
  <si>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</si>
  <si>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</si>
  <si>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</si>
  <si>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</si>
  <si>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</si>
  <si>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</si>
  <si>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</si>
  <si>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</si>
  <si>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</si>
  <si>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</si>
  <si>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</si>
  <si>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</si>
  <si>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</si>
  <si>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</si>
  <si>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</si>
  <si>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</si>
  <si>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</si>
  <si>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</si>
  <si>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</si>
  <si>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</si>
  <si>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</si>
  <si>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</si>
  <si>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</si>
  <si>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</si>
  <si>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</si>
  <si>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</si>
  <si>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</si>
  <si>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</si>
  <si>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</si>
  <si>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</si>
  <si>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</si>
  <si>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</si>
  <si>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</si>
  <si>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</si>
  <si>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</si>
  <si>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</si>
  <si>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</si>
  <si>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</si>
  <si>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</si>
  <si>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</si>
  <si>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</si>
  <si>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</si>
  <si>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</si>
  <si>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</si>
  <si>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</si>
  <si>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</si>
  <si>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</si>
  <si>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</si>
  <si>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</si>
  <si>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</si>
  <si>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</si>
  <si>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</si>
  <si>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</si>
  <si>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</si>
  <si>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</si>
  <si>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</si>
  <si>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</si>
  <si>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</si>
  <si>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</si>
  <si>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</si>
  <si>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</si>
  <si>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</si>
  <si>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</si>
  <si>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</si>
  <si>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</si>
  <si>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</si>
  <si>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</si>
  <si>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</si>
  <si>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</si>
  <si>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</si>
  <si>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</si>
  <si>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</si>
  <si>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</si>
  <si>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</si>
  <si>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</si>
  <si>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</si>
  <si>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</si>
  <si>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</si>
  <si>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</si>
  <si>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</si>
  <si>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</si>
  <si>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</si>
  <si>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</si>
  <si>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</si>
  <si>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</si>
  <si>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</si>
  <si>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</si>
  <si>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</si>
  <si>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</si>
  <si>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</si>
  <si>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</si>
  <si>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</si>
  <si>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</si>
  <si>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</si>
  <si>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</si>
  <si>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</si>
  <si>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</si>
  <si>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</si>
  <si>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</si>
  <si>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</si>
  <si>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</si>
  <si>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</si>
  <si>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</si>
  <si>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</si>
  <si>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</si>
  <si>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</si>
  <si>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</si>
  <si>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</si>
  <si>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</si>
  <si>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</si>
  <si>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</si>
  <si>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</si>
  <si>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</si>
  <si>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</si>
  <si>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</si>
  <si>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</si>
  <si>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</si>
  <si>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</si>
  <si>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</si>
  <si>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</si>
  <si>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</si>
  <si>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</si>
  <si>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</si>
  <si>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</si>
  <si>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</si>
  <si>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</si>
  <si>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</si>
  <si>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</si>
  <si>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</si>
  <si>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</si>
  <si>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</si>
  <si>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</si>
  <si>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</si>
  <si>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</si>
  <si>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</si>
  <si>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</si>
  <si>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</si>
  <si>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</si>
  <si>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</si>
  <si>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</si>
  <si>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</si>
  <si>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</si>
  <si>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</si>
  <si>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</si>
  <si>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</si>
  <si>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</si>
  <si>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</si>
  <si>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</si>
  <si>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</si>
  <si>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</si>
  <si>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</si>
  <si>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</si>
  <si>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</si>
  <si>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</si>
  <si>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</si>
  <si>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</si>
  <si>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</si>
  <si>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</si>
  <si>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</si>
  <si>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</si>
  <si>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</si>
  <si>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</si>
  <si>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</si>
  <si>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</si>
  <si>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</si>
  <si>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</si>
  <si>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</si>
  <si>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</si>
  <si>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</si>
  <si>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</si>
  <si>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</si>
  <si>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</si>
  <si>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</si>
  <si>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</si>
  <si>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</si>
  <si>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</si>
  <si>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</si>
  <si>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</si>
  <si>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</si>
  <si>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</si>
  <si>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</si>
  <si>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</si>
  <si>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</si>
  <si>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</si>
  <si>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</si>
  <si>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</si>
  <si>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</si>
  <si>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</si>
  <si>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</si>
  <si>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</si>
  <si>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</si>
  <si>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</si>
  <si>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</si>
  <si>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</si>
  <si>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</si>
  <si>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</si>
  <si>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</si>
  <si>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</si>
  <si>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</si>
  <si>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</si>
  <si>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</si>
  <si>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</si>
  <si>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</si>
  <si>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</si>
  <si>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</si>
  <si>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</si>
  <si>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</si>
  <si>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</si>
  <si>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</si>
  <si>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</si>
  <si>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</si>
  <si>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</si>
  <si>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</si>
  <si>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</si>
  <si>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</si>
  <si>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</si>
  <si>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</si>
  <si>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</si>
  <si>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</si>
  <si>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</si>
  <si>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</si>
  <si>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</si>
  <si>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</si>
  <si>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</si>
  <si>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</si>
  <si>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</si>
  <si>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</si>
  <si>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</si>
  <si>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</si>
  <si>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</si>
  <si>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</si>
  <si>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</si>
  <si>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</si>
  <si>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</si>
  <si>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</si>
  <si>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</si>
  <si>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</si>
  <si>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</si>
  <si>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</si>
  <si>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</si>
  <si>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</si>
  <si>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</si>
  <si>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</si>
  <si>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</si>
  <si>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</si>
  <si>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</si>
  <si>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</si>
  <si>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</si>
  <si>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</si>
  <si>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</si>
  <si>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</si>
  <si>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</si>
  <si>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</si>
  <si>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</si>
  <si>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</si>
  <si>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</si>
  <si>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</si>
  <si>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</si>
  <si>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</si>
  <si>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</si>
  <si>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</si>
  <si>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</si>
  <si>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</si>
  <si>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</si>
  <si>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</si>
  <si>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</si>
  <si>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</si>
  <si>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</si>
  <si>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</si>
  <si>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</si>
  <si>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</si>
  <si>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</si>
  <si>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</si>
  <si>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</si>
  <si>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</si>
  <si>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</si>
  <si>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</si>
  <si>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</si>
  <si>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</si>
  <si>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</si>
  <si>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</si>
  <si>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</si>
  <si>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</si>
  <si>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</si>
  <si>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</si>
  <si>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</si>
  <si>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</si>
  <si>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</si>
  <si>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</si>
  <si>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</si>
  <si>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</si>
  <si>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</si>
  <si>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</si>
  <si>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</si>
  <si>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</si>
  <si>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</si>
  <si>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</si>
  <si>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</si>
  <si>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</si>
  <si>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</si>
  <si>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</si>
  <si>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</si>
  <si>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</si>
  <si>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</si>
  <si>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</si>
  <si>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</si>
  <si>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</si>
  <si>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</si>
  <si>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</si>
  <si>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</si>
  <si>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</si>
  <si>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</si>
  <si>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</si>
  <si>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</si>
  <si>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</si>
  <si>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</si>
  <si>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</si>
  <si>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</si>
  <si>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</si>
  <si>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</si>
  <si>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</si>
  <si>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</si>
  <si>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</si>
  <si>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</si>
  <si>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</si>
  <si>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</si>
  <si>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</si>
  <si>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</si>
  <si>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</si>
  <si>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</si>
  <si>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</si>
  <si>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</si>
  <si>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</si>
  <si>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</si>
  <si>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</si>
  <si>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</si>
  <si>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</si>
  <si>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</si>
  <si>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</si>
  <si>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</si>
  <si>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</si>
  <si>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</si>
  <si>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</si>
  <si>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</si>
  <si>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</si>
  <si>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</si>
  <si>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</si>
  <si>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</si>
  <si>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</si>
  <si>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</si>
  <si>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</si>
  <si>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</si>
  <si>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</si>
  <si>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</si>
  <si>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</si>
  <si>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</si>
  <si>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</si>
  <si>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</si>
  <si>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</si>
  <si>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</si>
  <si>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</si>
  <si>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</si>
  <si>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</si>
  <si>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</si>
  <si>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</si>
  <si>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</si>
  <si>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</si>
  <si>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</si>
  <si>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</si>
  <si>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</si>
  <si>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</si>
  <si>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</si>
  <si>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</si>
  <si>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</si>
  <si>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</si>
  <si>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</si>
  <si>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</si>
  <si>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</si>
  <si>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</si>
  <si>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</si>
  <si>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</si>
  <si>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</si>
  <si>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</si>
  <si>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</si>
  <si>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</si>
  <si>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</si>
  <si>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</si>
  <si>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</si>
  <si>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</si>
  <si>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</si>
  <si>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</si>
  <si>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</si>
  <si>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</si>
  <si>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</si>
  <si>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</si>
  <si>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</si>
  <si>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</si>
  <si>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</si>
  <si>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</si>
  <si>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</si>
  <si>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</si>
  <si>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</si>
  <si>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</si>
  <si>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</si>
  <si>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</si>
  <si>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</si>
  <si>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</si>
  <si>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</si>
  <si>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</si>
  <si>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</si>
  <si>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</si>
  <si>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</si>
  <si>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</si>
  <si>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</si>
  <si>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</si>
  <si>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</si>
  <si>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</si>
  <si>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</si>
  <si>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</si>
  <si>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</si>
  <si>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</si>
  <si>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</si>
  <si>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</si>
  <si>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</si>
  <si>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</si>
  <si>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</si>
  <si>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</si>
  <si>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</si>
  <si>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</si>
  <si>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</si>
  <si>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</si>
  <si>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</si>
  <si>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</si>
  <si>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</si>
  <si>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</si>
  <si>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</si>
  <si>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</si>
  <si>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</si>
  <si>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</si>
  <si>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</si>
  <si>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</si>
  <si>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</si>
  <si>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</si>
  <si>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</si>
  <si>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</si>
  <si>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</si>
  <si>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</si>
  <si>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</si>
  <si>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</si>
  <si>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</si>
  <si>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</si>
  <si>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</si>
  <si>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</si>
  <si>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</si>
  <si>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</si>
  <si>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</si>
  <si>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</si>
  <si>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</si>
  <si>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</si>
  <si>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</si>
  <si>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</si>
  <si>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</si>
  <si>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</si>
  <si>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</si>
  <si>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</si>
  <si>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</si>
  <si>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</si>
  <si>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</si>
  <si>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</si>
  <si>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</si>
  <si>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</si>
  <si>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</si>
  <si>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</si>
  <si>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</si>
  <si>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</si>
  <si>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</si>
  <si>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</si>
  <si>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</si>
  <si>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</si>
  <si>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</si>
  <si>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</si>
  <si>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</si>
  <si>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</si>
  <si>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</si>
  <si>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</si>
  <si>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</si>
  <si>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</si>
  <si>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</si>
  <si>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</si>
  <si>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</si>
  <si>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</si>
  <si>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</si>
  <si>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</si>
  <si>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</si>
  <si>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</si>
  <si>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</si>
  <si>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</si>
  <si>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</si>
  <si>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</si>
  <si>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</si>
  <si>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</si>
  <si>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</si>
  <si>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</si>
  <si>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</si>
  <si>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</si>
  <si>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</si>
  <si>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</si>
  <si>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</si>
  <si>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</si>
  <si>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</si>
  <si>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</si>
  <si>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</si>
  <si>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</si>
  <si>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</si>
  <si>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</si>
  <si>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</si>
  <si>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</si>
  <si>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</si>
  <si>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</si>
  <si>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</si>
  <si>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</si>
  <si>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</si>
  <si>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</si>
  <si>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</si>
  <si>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</si>
  <si>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</si>
  <si>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</si>
  <si>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</si>
  <si>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</si>
  <si>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</si>
  <si>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</si>
  <si>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</si>
  <si>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</si>
  <si>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</si>
  <si>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</si>
  <si>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</si>
  <si>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</si>
  <si>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</si>
  <si>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</si>
  <si>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</si>
  <si>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</si>
  <si>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</si>
  <si>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</si>
  <si>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</si>
  <si>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</si>
  <si>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</si>
  <si>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</si>
  <si>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</si>
  <si>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</si>
  <si>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</si>
  <si>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</si>
  <si>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</si>
  <si>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</si>
  <si>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</si>
  <si>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</si>
  <si>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</si>
  <si>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</si>
  <si>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</si>
  <si>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</si>
  <si>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</si>
  <si>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</si>
  <si>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</si>
  <si>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</si>
  <si>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</si>
  <si>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</si>
  <si>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</si>
  <si>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</si>
  <si>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</si>
  <si>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</si>
  <si>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</si>
  <si>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</si>
  <si>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</si>
  <si>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</si>
  <si>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</si>
  <si>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</si>
  <si>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</si>
  <si>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</si>
  <si>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</si>
  <si>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</si>
  <si>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</si>
  <si>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</si>
  <si>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</si>
  <si>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</si>
  <si>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</si>
  <si>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</si>
  <si>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</si>
  <si>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</si>
  <si>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</si>
  <si>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</si>
  <si>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</si>
  <si>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</si>
  <si>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</si>
  <si>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</si>
  <si>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</si>
  <si>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</si>
  <si>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</si>
  <si>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</si>
  <si>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</si>
  <si>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</si>
  <si>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</si>
  <si>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</si>
  <si>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</si>
  <si>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</si>
  <si>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</si>
  <si>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</si>
  <si>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</si>
  <si>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</si>
  <si>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</si>
  <si>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</si>
  <si>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</si>
  <si>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</si>
  <si>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</si>
  <si>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</si>
  <si>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</si>
  <si>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</si>
  <si>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</si>
  <si>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</si>
  <si>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</si>
  <si>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</si>
  <si>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</si>
  <si>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</si>
  <si>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</si>
  <si>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</si>
  <si>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</si>
  <si>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</si>
  <si>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</si>
  <si>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</si>
  <si>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</si>
  <si>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</si>
  <si>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</si>
  <si>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</si>
  <si>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</si>
  <si>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</si>
  <si>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</si>
  <si>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</si>
  <si>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</si>
  <si>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</si>
  <si>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</si>
  <si>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</si>
  <si>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</si>
  <si>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</si>
  <si>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</si>
  <si>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</si>
  <si>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</si>
  <si>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</si>
  <si>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</si>
  <si>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</si>
  <si>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</si>
  <si>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</si>
  <si>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</si>
  <si>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</si>
  <si>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</si>
  <si>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</si>
  <si>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</si>
  <si>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</si>
  <si>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</si>
  <si>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</si>
  <si>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</si>
  <si>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</si>
  <si>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</si>
  <si>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</si>
  <si>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</si>
  <si>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</si>
  <si>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</si>
  <si>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</si>
  <si>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</si>
  <si>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</si>
  <si>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</si>
  <si>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</si>
  <si>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</si>
  <si>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</si>
  <si>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</si>
  <si>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</si>
  <si>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</si>
  <si>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</si>
  <si>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</si>
  <si>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</si>
  <si>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</si>
  <si>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</si>
  <si>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</si>
  <si>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</si>
  <si>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</si>
  <si>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</si>
  <si>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</si>
  <si>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</si>
  <si>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</si>
  <si>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</si>
  <si>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</si>
  <si>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</si>
  <si>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</si>
  <si>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</si>
  <si>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</si>
  <si>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</si>
  <si>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</si>
  <si>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</si>
  <si>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</si>
  <si>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</si>
  <si>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</si>
  <si>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</si>
  <si>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</si>
  <si>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</si>
  <si>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</si>
  <si>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</si>
  <si>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</si>
  <si>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</si>
  <si>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</si>
  <si>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</si>
  <si>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</si>
  <si>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</si>
  <si>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</si>
  <si>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</si>
  <si>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</si>
  <si>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</si>
  <si>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</si>
  <si>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</si>
  <si>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</si>
  <si>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</si>
  <si>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</si>
  <si>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</si>
  <si>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</si>
  <si>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</si>
  <si>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</si>
  <si>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</si>
  <si>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</si>
  <si>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</si>
  <si>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</si>
  <si>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</si>
  <si>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</si>
  <si>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</si>
  <si>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</si>
  <si>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</si>
  <si>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</si>
  <si>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</si>
  <si>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</si>
  <si>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</si>
  <si>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</si>
  <si>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</si>
  <si>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</si>
  <si>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</si>
  <si>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</si>
  <si>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</si>
  <si>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</si>
  <si>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</si>
  <si>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</si>
  <si>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</si>
  <si>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</si>
  <si>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</si>
  <si>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</si>
  <si>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</si>
  <si>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</si>
  <si>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</si>
  <si>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</si>
  <si>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</si>
  <si>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</si>
  <si>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</si>
  <si>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</si>
  <si>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</si>
  <si>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</si>
  <si>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</si>
  <si>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</si>
  <si>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</si>
  <si>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</si>
  <si>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</si>
  <si>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</si>
  <si>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</si>
  <si>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</si>
  <si>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</si>
  <si>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</si>
  <si>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</si>
  <si>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</si>
  <si>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</si>
  <si>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</si>
  <si>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</si>
  <si>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</si>
  <si>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</si>
  <si>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</si>
  <si>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</si>
  <si>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</si>
  <si>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</si>
  <si>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</si>
  <si>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</si>
  <si>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</si>
  <si>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</si>
  <si>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</si>
  <si>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</si>
  <si>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</si>
  <si>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</si>
  <si>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</si>
  <si>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</si>
  <si>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</si>
  <si>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</si>
  <si>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</si>
  <si>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</si>
  <si>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</si>
  <si>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</si>
  <si>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</si>
  <si>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</si>
  <si>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</si>
  <si>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</si>
  <si>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</si>
  <si>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</si>
  <si>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</si>
  <si>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</si>
  <si>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</si>
  <si>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</si>
  <si>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</si>
  <si>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</si>
  <si>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</si>
  <si>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</si>
  <si>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</si>
  <si>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</si>
  <si>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</si>
  <si>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</si>
  <si>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</si>
  <si>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</si>
  <si>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</si>
  <si>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</si>
  <si>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</si>
  <si>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</si>
  <si>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</si>
  <si>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</si>
  <si>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</si>
  <si>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</si>
  <si>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</si>
  <si>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</si>
  <si>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</si>
  <si>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</si>
  <si>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</si>
  <si>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</si>
  <si>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</si>
  <si>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</si>
  <si>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</si>
  <si>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</si>
  <si>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</si>
  <si>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</si>
  <si>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</si>
  <si>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</si>
  <si>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</si>
  <si>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</si>
  <si>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</si>
  <si>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</si>
  <si>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</si>
  <si>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</si>
  <si>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</si>
  <si>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</si>
  <si>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</si>
  <si>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</si>
  <si>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</si>
  <si>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</si>
  <si>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</si>
  <si>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</si>
  <si>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</si>
  <si>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</si>
  <si>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</si>
  <si>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</si>
  <si>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</si>
  <si>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</si>
  <si>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</si>
  <si>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</si>
  <si>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</si>
  <si>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</si>
  <si>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</si>
  <si>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</si>
  <si>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</si>
  <si>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</si>
  <si>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</si>
  <si>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</si>
  <si>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</si>
  <si>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</si>
  <si>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</si>
  <si>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</si>
  <si>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</si>
  <si>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</si>
  <si>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</si>
  <si>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</si>
  <si>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</si>
  <si>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</si>
  <si>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</si>
  <si>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</si>
  <si>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</si>
  <si>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</si>
  <si>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</si>
  <si>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</si>
  <si>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</si>
  <si>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</si>
  <si>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</si>
  <si>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</si>
  <si>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</si>
  <si>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</si>
  <si>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</si>
  <si>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</si>
  <si>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</si>
  <si>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</si>
  <si>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</si>
  <si>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</si>
  <si>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</si>
  <si>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</si>
  <si>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</si>
  <si>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</si>
  <si>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</si>
  <si>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</si>
  <si>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</si>
  <si>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</si>
  <si>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</si>
  <si>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</si>
  <si>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</si>
  <si>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</si>
  <si>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</si>
  <si>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</si>
  <si>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</si>
  <si>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</si>
  <si>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</si>
  <si>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</si>
  <si>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</si>
  <si>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</si>
  <si>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</si>
  <si>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</si>
  <si>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</si>
  <si>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</si>
  <si>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</si>
  <si>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</si>
  <si>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</si>
  <si>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</si>
  <si>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</si>
  <si>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</si>
  <si>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</si>
  <si>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</si>
  <si>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</si>
  <si>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</si>
  <si>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</si>
  <si>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</si>
  <si>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</si>
  <si>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</si>
  <si>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</si>
  <si>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</si>
  <si>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</si>
  <si>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</si>
  <si>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</si>
  <si>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</si>
  <si>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</si>
  <si>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</si>
  <si>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</si>
  <si>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</si>
  <si>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</si>
  <si>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</si>
  <si>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</si>
  <si>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</si>
  <si>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</si>
  <si>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</si>
  <si>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</si>
  <si>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</si>
  <si>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</si>
  <si>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</si>
  <si>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</si>
  <si>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</si>
  <si>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</si>
  <si>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</si>
  <si>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</si>
  <si>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</si>
  <si>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</si>
  <si>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</si>
  <si>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</si>
  <si>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</si>
  <si>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</si>
  <si>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</si>
  <si>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</si>
  <si>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</si>
  <si>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</si>
  <si>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</si>
  <si>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</si>
  <si>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</si>
  <si>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</si>
  <si>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</si>
  <si>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</si>
  <si>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</si>
  <si>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</si>
  <si>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</si>
  <si>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</si>
  <si>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</si>
  <si>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</si>
  <si>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</si>
  <si>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</si>
  <si>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</si>
  <si>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</si>
  <si>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</si>
  <si>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</si>
  <si>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</si>
  <si>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</si>
  <si>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</si>
  <si>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</si>
  <si>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</si>
  <si>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</si>
  <si>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</si>
  <si>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</si>
  <si>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</si>
  <si>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</si>
  <si>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</si>
  <si>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</si>
  <si>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</si>
  <si>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</si>
  <si>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</si>
  <si>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</si>
  <si>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</si>
  <si>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</si>
  <si>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</si>
  <si>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</si>
  <si>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</si>
  <si>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</si>
  <si>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</si>
  <si>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</si>
  <si>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</si>
  <si>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</si>
  <si>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</si>
  <si>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</si>
  <si>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</si>
  <si>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</si>
  <si>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</si>
  <si>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</si>
  <si>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</si>
  <si>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</si>
  <si>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</si>
  <si>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</si>
  <si>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</si>
  <si>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</si>
  <si>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</si>
  <si>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</si>
  <si>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</si>
  <si>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</si>
  <si>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</si>
  <si>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</si>
  <si>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</si>
  <si>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</si>
  <si>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</si>
  <si>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</si>
  <si>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</si>
  <si>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</si>
  <si>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</si>
  <si>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</si>
  <si>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</si>
  <si>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</si>
  <si>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</si>
  <si>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</si>
  <si>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</si>
  <si>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</si>
  <si>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</si>
  <si>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</si>
  <si>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</si>
  <si>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</si>
  <si>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</si>
  <si>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</si>
  <si>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</si>
  <si>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</si>
  <si>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</si>
  <si>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</si>
  <si>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</si>
  <si>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</si>
  <si>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</si>
  <si>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</si>
  <si>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</si>
  <si>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</si>
  <si>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</si>
  <si>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</si>
  <si>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</si>
  <si>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</si>
  <si>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</si>
  <si>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</si>
  <si>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</si>
  <si>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</si>
  <si>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</si>
  <si>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</si>
  <si>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</si>
  <si>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</si>
  <si>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</si>
  <si>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</si>
  <si>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</si>
  <si>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</si>
  <si>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</si>
  <si>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</si>
  <si>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</si>
  <si>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</si>
  <si>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</si>
  <si>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</si>
  <si>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</si>
  <si>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</si>
  <si>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</si>
  <si>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</si>
  <si>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</si>
  <si>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</si>
  <si>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</si>
  <si>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</si>
  <si>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</si>
  <si>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</si>
  <si>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</si>
  <si>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</si>
  <si>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</si>
  <si>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</si>
  <si>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</si>
  <si>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</si>
  <si>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</si>
  <si>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</si>
  <si>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</si>
  <si>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</si>
  <si>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</si>
  <si>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</si>
  <si>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</si>
  <si>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</si>
  <si>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</si>
  <si>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</si>
  <si>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</si>
  <si>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</si>
  <si>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</si>
  <si>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</si>
  <si>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</si>
  <si>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</si>
  <si>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</si>
  <si>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</si>
  <si>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</si>
  <si>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</si>
  <si>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</si>
  <si>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</si>
  <si>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</si>
  <si>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</si>
  <si>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</si>
  <si>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</si>
  <si>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</si>
  <si>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</si>
  <si>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</si>
  <si>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</si>
  <si>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</si>
  <si>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</si>
  <si>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</si>
  <si>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</si>
  <si>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</si>
  <si>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</si>
  <si>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</si>
  <si>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</si>
  <si>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</si>
  <si>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</si>
  <si>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</si>
  <si>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</si>
  <si>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</si>
  <si>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</si>
  <si>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</si>
  <si>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</si>
  <si>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</si>
  <si>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</si>
  <si>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</si>
  <si>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</si>
  <si>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</si>
  <si>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</si>
  <si>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</si>
  <si>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</si>
  <si>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</si>
  <si>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</si>
  <si>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</si>
  <si>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</si>
  <si>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</si>
  <si>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</si>
  <si>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</si>
  <si>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</si>
  <si>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</si>
  <si>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</si>
  <si>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</si>
  <si>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</si>
  <si>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</si>
  <si>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</si>
  <si>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</si>
  <si>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</si>
  <si>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</si>
  <si>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</si>
  <si>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</si>
  <si>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</si>
  <si>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</si>
  <si>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</si>
  <si>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</si>
  <si>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</si>
  <si>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</si>
  <si>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</si>
  <si>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</si>
  <si>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</si>
  <si>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</si>
  <si>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</si>
  <si>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</si>
  <si>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</si>
  <si>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</si>
  <si>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</si>
  <si>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</si>
  <si>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</si>
  <si>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</si>
  <si>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</si>
  <si>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</si>
  <si>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</si>
  <si>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</si>
  <si>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</si>
  <si>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</si>
  <si>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</si>
  <si>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</si>
  <si>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</si>
  <si>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</si>
  <si>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</si>
  <si>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</si>
  <si>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</si>
  <si>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</si>
  <si>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</si>
  <si>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</si>
  <si>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</si>
  <si>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</si>
  <si>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</si>
  <si>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</si>
  <si>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</si>
  <si>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</si>
  <si>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</si>
  <si>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</si>
  <si>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</si>
  <si>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</si>
  <si>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</si>
  <si>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</si>
  <si>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</si>
  <si>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</si>
  <si>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</si>
  <si>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</si>
  <si>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</si>
  <si>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</si>
  <si>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</si>
  <si>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</si>
  <si>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</si>
  <si>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</si>
  <si>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</si>
  <si>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</si>
  <si>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</si>
  <si>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</si>
  <si>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</si>
  <si>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</si>
  <si>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</si>
  <si>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</si>
  <si>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</si>
  <si>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</si>
  <si>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</si>
  <si>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</si>
  <si>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</si>
  <si>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</si>
  <si>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</si>
  <si>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</si>
  <si>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</si>
  <si>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</si>
  <si>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</si>
  <si>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</si>
  <si>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</si>
  <si>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</si>
  <si>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</si>
  <si>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</si>
  <si>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</si>
  <si>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</si>
  <si>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</si>
  <si>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</si>
  <si>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</si>
  <si>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</si>
  <si>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</si>
  <si>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</si>
  <si>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</si>
  <si>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</si>
  <si>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</si>
  <si>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</si>
  <si>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</si>
  <si>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</si>
  <si>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</si>
  <si>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</si>
  <si>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</si>
  <si>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</si>
  <si>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</si>
  <si>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</si>
  <si>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</si>
  <si>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</si>
  <si>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</si>
  <si>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</si>
  <si>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</si>
  <si>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</si>
  <si>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</si>
  <si>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</si>
  <si>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</si>
  <si>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</si>
  <si>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</si>
  <si>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</si>
  <si>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</si>
  <si>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</si>
  <si>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</si>
  <si>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</si>
  <si>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</si>
  <si>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</si>
  <si>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</si>
  <si>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</si>
  <si>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</si>
  <si>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</si>
  <si>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</si>
  <si>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</si>
  <si>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</si>
  <si>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</si>
  <si>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</si>
  <si>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</si>
  <si>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</si>
  <si>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</si>
  <si>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</si>
  <si>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</si>
  <si>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</si>
  <si>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</si>
  <si>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</si>
  <si>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</si>
  <si>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</si>
  <si>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</si>
  <si>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</si>
  <si>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</si>
  <si>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</si>
  <si>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</si>
  <si>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</si>
  <si>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</si>
  <si>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</si>
  <si>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</si>
  <si>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</si>
  <si>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</si>
  <si>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</si>
  <si>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</si>
  <si>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</si>
  <si>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</si>
  <si>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</si>
  <si>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</si>
  <si>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</si>
  <si>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</si>
  <si>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</si>
  <si>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</si>
  <si>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</si>
  <si>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</si>
  <si>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</si>
  <si>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</si>
  <si>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</si>
  <si>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</si>
  <si>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</si>
  <si>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</si>
  <si>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</si>
  <si>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</si>
  <si>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</si>
  <si>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</si>
  <si>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</si>
  <si>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</si>
  <si>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</si>
  <si>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</si>
  <si>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</si>
  <si>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</si>
  <si>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</si>
  <si>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</si>
  <si>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</si>
  <si>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</si>
  <si>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</si>
  <si>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</si>
  <si>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</si>
  <si>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</si>
  <si>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</si>
  <si>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</si>
  <si>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</si>
  <si>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</si>
  <si>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</si>
  <si>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</si>
  <si>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</si>
  <si>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</si>
  <si>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</si>
  <si>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</si>
  <si>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</si>
  <si>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</si>
  <si>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</si>
  <si>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</si>
  <si>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</si>
  <si>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</si>
  <si>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</si>
  <si>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</si>
  <si>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</si>
  <si>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</si>
  <si>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</si>
  <si>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</si>
  <si>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</si>
  <si>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</si>
  <si>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</si>
  <si>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</si>
  <si>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</si>
  <si>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</si>
  <si>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</si>
  <si>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</si>
  <si>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</si>
  <si>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</si>
  <si>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</si>
  <si>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</si>
  <si>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</si>
  <si>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</si>
  <si>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</si>
  <si>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</si>
  <si>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</si>
  <si>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</si>
  <si>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</si>
  <si>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</si>
  <si>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</si>
  <si>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</si>
  <si>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</si>
  <si>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</si>
  <si>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</si>
  <si>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</si>
  <si>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</si>
  <si>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</si>
  <si>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</si>
  <si>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</si>
  <si>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</si>
  <si>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</si>
  <si>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</si>
  <si>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</si>
  <si>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</si>
  <si>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</si>
  <si>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</si>
  <si>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</si>
  <si>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</si>
  <si>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</si>
  <si>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</si>
  <si>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</si>
  <si>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</si>
  <si>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</si>
  <si>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</si>
  <si>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</si>
  <si>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</si>
  <si>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</si>
  <si>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</si>
  <si>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</si>
  <si>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</si>
  <si>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</si>
  <si>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</si>
  <si>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</si>
  <si>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</si>
  <si>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</si>
  <si>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</si>
  <si>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</si>
  <si>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</si>
  <si>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</si>
  <si>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</si>
  <si>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</si>
  <si>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</si>
  <si>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</si>
  <si>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</si>
  <si>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</si>
  <si>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</si>
  <si>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</si>
  <si>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</si>
  <si>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</si>
  <si>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</si>
  <si>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</si>
  <si>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</si>
  <si>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</si>
  <si>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</si>
  <si>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</si>
  <si>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</si>
  <si>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</si>
  <si>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</si>
  <si>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</si>
  <si>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</si>
  <si>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</si>
  <si>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</si>
  <si>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</si>
  <si>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</si>
  <si>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</si>
  <si>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</si>
  <si>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</si>
  <si>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</si>
  <si>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</si>
  <si>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</si>
  <si>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</si>
  <si>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</si>
  <si>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</si>
  <si>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</si>
  <si>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</si>
  <si>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</si>
  <si>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</si>
  <si>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</si>
  <si>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</si>
  <si>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</si>
  <si>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</si>
  <si>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</si>
  <si>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</si>
  <si>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</si>
  <si>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</si>
  <si>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</si>
  <si>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</si>
  <si>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</si>
  <si>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</si>
  <si>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</si>
  <si>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</si>
  <si>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</si>
  <si>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</si>
  <si>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</si>
  <si>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</si>
  <si>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</si>
  <si>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</si>
  <si>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</si>
  <si>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</si>
  <si>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</si>
  <si>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</si>
  <si>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</si>
  <si>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</si>
  <si>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</si>
  <si>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</si>
  <si>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</si>
  <si>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</si>
  <si>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</si>
  <si>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</si>
  <si>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</si>
  <si>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</si>
  <si>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</si>
  <si>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</si>
  <si>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</si>
  <si>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</si>
  <si>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</si>
  <si>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</si>
  <si>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</si>
  <si>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</si>
  <si>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</si>
  <si>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</si>
  <si>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</si>
  <si>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</si>
  <si>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</si>
  <si>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</si>
  <si>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</si>
  <si>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</si>
  <si>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</si>
  <si>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</si>
  <si>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</si>
  <si>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</si>
  <si>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</si>
  <si>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</si>
  <si>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</si>
  <si>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</si>
  <si>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</si>
  <si>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</si>
  <si>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</si>
  <si>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</si>
  <si>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</si>
  <si>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</si>
  <si>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</si>
  <si>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</si>
  <si>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</si>
  <si>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</si>
  <si>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</si>
  <si>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</si>
  <si>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</si>
  <si>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</si>
  <si>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</si>
  <si>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</si>
  <si>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</si>
  <si>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</si>
  <si>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</si>
  <si>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</si>
  <si>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</si>
  <si>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</si>
  <si>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</si>
  <si>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</si>
  <si>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</si>
  <si>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</si>
  <si>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</si>
  <si>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</si>
  <si>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</si>
  <si>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</si>
  <si>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</si>
  <si>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</si>
  <si>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</si>
  <si>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</si>
  <si>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</si>
  <si>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</si>
  <si>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</si>
  <si>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</si>
  <si>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</si>
  <si>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</si>
  <si>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</si>
  <si>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</si>
  <si>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</si>
  <si>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</si>
  <si>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</si>
  <si>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</si>
  <si>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</si>
  <si>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</si>
  <si>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</si>
  <si>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</si>
  <si>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</si>
  <si>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</si>
  <si>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</si>
  <si>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</si>
  <si>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</si>
  <si>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</si>
  <si>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</si>
  <si>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</si>
  <si>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</si>
  <si>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</si>
  <si>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</si>
  <si>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</si>
  <si>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</si>
  <si>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</si>
  <si>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</si>
  <si>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</si>
  <si>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</si>
  <si>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</si>
  <si>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</si>
  <si>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</si>
  <si>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</si>
  <si>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</si>
  <si>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</si>
  <si>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</si>
  <si>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</si>
  <si>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</si>
  <si>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</si>
  <si>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</si>
  <si>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</si>
  <si>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</si>
  <si>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</si>
  <si>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</si>
  <si>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</si>
  <si>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</si>
  <si>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</si>
  <si>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</si>
  <si>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</si>
  <si>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</si>
  <si>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</si>
  <si>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</si>
  <si>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</si>
  <si>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</si>
  <si>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</si>
  <si>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</si>
  <si>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</si>
  <si>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</si>
  <si>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</si>
  <si>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</si>
  <si>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</si>
  <si>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</si>
  <si>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</si>
  <si>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</si>
  <si>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</si>
  <si>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</si>
  <si>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</si>
  <si>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</si>
  <si>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</si>
  <si>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</si>
  <si>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</si>
  <si>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</si>
  <si>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</si>
  <si>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</si>
  <si>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</si>
  <si>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</si>
  <si>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</si>
  <si>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</si>
  <si>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</si>
  <si>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</si>
  <si>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</si>
  <si>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</si>
  <si>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</si>
  <si>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</si>
  <si>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</si>
  <si>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</si>
  <si>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</si>
  <si>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</si>
  <si>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</si>
  <si>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</si>
  <si>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</si>
  <si>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</si>
  <si>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</si>
  <si>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</si>
  <si>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</si>
  <si>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</si>
  <si>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</si>
  <si>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</si>
  <si>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</si>
  <si>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</si>
  <si>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</si>
  <si>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</si>
  <si>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</si>
  <si>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</si>
  <si>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</si>
  <si>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</si>
  <si>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</si>
  <si>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</si>
  <si>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</si>
  <si>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</si>
  <si>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</si>
  <si>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</si>
  <si>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</si>
  <si>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</si>
  <si>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</si>
  <si>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</si>
  <si>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</si>
  <si>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</si>
  <si>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</si>
  <si>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</si>
  <si>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</si>
  <si>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</si>
  <si>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</si>
  <si>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</si>
  <si>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</si>
  <si>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</si>
  <si>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</si>
  <si>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</si>
  <si>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</si>
  <si>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</si>
  <si>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</si>
  <si>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</si>
  <si>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</si>
  <si>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</si>
  <si>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</si>
  <si>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</si>
  <si>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</si>
  <si>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</si>
  <si>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</si>
  <si>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</si>
  <si>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</si>
  <si>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</si>
  <si>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</si>
  <si>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</si>
  <si>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</si>
  <si>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</si>
  <si>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</si>
  <si>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</si>
  <si>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</si>
  <si>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</si>
  <si>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</si>
  <si>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</si>
  <si>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</si>
  <si>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</si>
  <si>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</si>
  <si>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</si>
  <si>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</si>
  <si>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</si>
  <si>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</si>
  <si>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</si>
  <si>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</si>
  <si>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</si>
  <si>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</si>
  <si>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</si>
  <si>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</si>
  <si>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</si>
  <si>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</si>
  <si>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</si>
  <si>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</si>
  <si>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</si>
  <si>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</si>
  <si>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</si>
  <si>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</si>
  <si>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</si>
  <si>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</si>
  <si>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</si>
  <si>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</si>
  <si>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</si>
  <si>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</si>
  <si>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</si>
  <si>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</si>
  <si>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</si>
  <si>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</si>
  <si>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</si>
  <si>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</si>
  <si>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</si>
  <si>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</si>
  <si>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</si>
  <si>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</si>
  <si>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</si>
  <si>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</si>
  <si>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</si>
  <si>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</si>
  <si>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</si>
  <si>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</si>
  <si>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</si>
  <si>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</si>
  <si>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</si>
  <si>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</si>
  <si>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</si>
  <si>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</si>
  <si>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</si>
  <si>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</si>
  <si>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</si>
  <si>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</si>
  <si>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</si>
  <si>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</si>
  <si>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</si>
  <si>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</si>
  <si>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</si>
  <si>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</si>
  <si>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</si>
  <si>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</si>
  <si>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</si>
  <si>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</si>
  <si>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</si>
  <si>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</si>
  <si>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</si>
  <si>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</si>
  <si>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</si>
  <si>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</si>
  <si>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</si>
  <si>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</si>
  <si>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</si>
  <si>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</si>
  <si>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</si>
  <si>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</si>
  <si>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</si>
  <si>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</si>
  <si>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</si>
  <si>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</si>
  <si>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</si>
  <si>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</si>
  <si>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</si>
  <si>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</si>
  <si>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</si>
  <si>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</si>
  <si>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</si>
  <si>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</si>
  <si>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</si>
  <si>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</si>
  <si>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</si>
  <si>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</si>
  <si>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</si>
  <si>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</si>
  <si>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</si>
  <si>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</si>
  <si>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</si>
  <si>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</si>
  <si>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</si>
  <si>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</si>
  <si>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</si>
  <si>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</si>
  <si>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</si>
  <si>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</si>
  <si>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</si>
  <si>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</si>
  <si>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</si>
  <si>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</si>
  <si>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</si>
  <si>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</si>
  <si>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</si>
  <si>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</si>
  <si>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</si>
  <si>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</si>
  <si>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</si>
  <si>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</si>
  <si>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</si>
  <si>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</si>
  <si>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</si>
  <si>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</si>
  <si>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</si>
  <si>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</si>
  <si>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</si>
  <si>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</si>
  <si>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</si>
  <si>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</si>
  <si>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</si>
  <si>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</si>
  <si>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</si>
  <si>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</si>
  <si>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</si>
  <si>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</si>
  <si>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</si>
  <si>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</si>
  <si>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</si>
  <si>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</si>
  <si>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</si>
  <si>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</si>
  <si>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</si>
  <si>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</si>
  <si>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</si>
  <si>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</si>
  <si>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</si>
  <si>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</si>
  <si>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</si>
  <si>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</si>
  <si>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</si>
  <si>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</si>
  <si>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</si>
  <si>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</si>
  <si>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</si>
  <si>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</si>
  <si>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</si>
  <si>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</si>
  <si>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</si>
  <si>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</si>
  <si>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</si>
  <si>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</si>
  <si>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</si>
  <si>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</si>
  <si>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</si>
  <si>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</si>
  <si>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</si>
  <si>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</si>
  <si>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</si>
  <si>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</si>
  <si>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</si>
  <si>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</si>
  <si>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</si>
  <si>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</si>
  <si>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</si>
  <si>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</si>
  <si>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</si>
  <si>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</si>
  <si>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</si>
  <si>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</si>
  <si>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</si>
  <si>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</si>
  <si>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</si>
  <si>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</si>
  <si>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</si>
  <si>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</si>
  <si>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</si>
  <si>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</si>
  <si>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</si>
  <si>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</si>
  <si>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</si>
  <si>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</si>
  <si>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</si>
  <si>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</si>
  <si>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</si>
  <si>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</si>
  <si>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</si>
  <si>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</si>
  <si>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</si>
  <si>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</si>
  <si>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</si>
  <si>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</si>
  <si>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</si>
  <si>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</si>
  <si>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</si>
  <si>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</si>
  <si>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</si>
  <si>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</si>
  <si>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</si>
  <si>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</si>
  <si>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</si>
  <si>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</si>
  <si>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</si>
  <si>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</si>
  <si>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</si>
  <si>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</si>
  <si>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</si>
  <si>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</si>
  <si>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</si>
  <si>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</si>
  <si>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</si>
  <si>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</si>
  <si>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</si>
  <si>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</si>
  <si>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</si>
  <si>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</si>
  <si>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</si>
  <si>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</si>
  <si>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</si>
  <si>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</si>
  <si>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</si>
  <si>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</si>
  <si>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</si>
  <si>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</si>
  <si>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</si>
  <si>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</si>
  <si>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</si>
  <si>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</si>
  <si>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</si>
  <si>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</si>
  <si>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</si>
  <si>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</si>
  <si>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</si>
  <si>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</si>
  <si>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</si>
  <si>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</si>
  <si>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</si>
  <si>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</si>
  <si>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</si>
  <si>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</si>
  <si>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</si>
  <si>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</si>
  <si>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</si>
  <si>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</si>
  <si>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</si>
  <si>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</si>
  <si>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</si>
  <si>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</si>
  <si>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</si>
  <si>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</si>
  <si>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</si>
  <si>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</si>
  <si>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</si>
  <si>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</si>
  <si>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</si>
  <si>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</si>
  <si>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</si>
  <si>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</si>
  <si>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</si>
  <si>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</si>
  <si>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</si>
  <si>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</si>
  <si>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</si>
  <si>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</si>
  <si>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</si>
  <si>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</si>
  <si>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</si>
  <si>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</si>
  <si>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</si>
  <si>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</si>
  <si>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</si>
  <si>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</si>
  <si>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</si>
  <si>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</si>
  <si>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</si>
  <si>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</si>
  <si>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</si>
  <si>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</si>
  <si>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</si>
  <si>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</si>
  <si>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</si>
  <si>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</si>
  <si>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</si>
  <si>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</si>
  <si>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</si>
  <si>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</si>
  <si>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</si>
  <si>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</si>
  <si>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</si>
  <si>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</si>
  <si>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</si>
  <si>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</si>
  <si>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</si>
  <si>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</si>
  <si>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</si>
  <si>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</si>
  <si>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</si>
  <si>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</si>
  <si>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</si>
  <si>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</si>
  <si>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</si>
  <si>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</si>
  <si>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</si>
  <si>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</si>
  <si>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</si>
  <si>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</si>
  <si>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</si>
  <si>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</si>
  <si>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</si>
  <si>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</si>
  <si>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</si>
  <si>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</si>
  <si>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</si>
  <si>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</si>
  <si>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</si>
  <si>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</si>
  <si>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</si>
  <si>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</si>
  <si>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</si>
  <si>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</si>
  <si>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</si>
  <si>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</si>
  <si>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</si>
  <si>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</si>
  <si>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</si>
  <si>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</si>
  <si>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</si>
  <si>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</si>
  <si>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</si>
  <si>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</si>
  <si>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</si>
  <si>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</si>
  <si>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</si>
  <si>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</si>
  <si>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</si>
  <si>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</si>
  <si>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</si>
  <si>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</si>
  <si>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</si>
  <si>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</si>
  <si>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</si>
  <si>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</si>
  <si>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</si>
  <si>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</si>
  <si>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</si>
  <si>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</si>
  <si>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</si>
  <si>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</si>
  <si>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</si>
  <si>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</si>
  <si>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</si>
  <si>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</si>
  <si>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</si>
  <si>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</si>
  <si>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</si>
  <si>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</si>
  <si>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</si>
  <si>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</si>
  <si>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</si>
  <si>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</si>
  <si>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</si>
  <si>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</si>
  <si>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</si>
  <si>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</si>
  <si>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</si>
  <si>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</si>
  <si>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</si>
  <si>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</si>
  <si>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</si>
  <si>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</si>
  <si>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</si>
  <si>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</si>
  <si>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</si>
  <si>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</si>
  <si>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</si>
  <si>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</si>
  <si>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</si>
  <si>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</si>
  <si>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</si>
  <si>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</si>
  <si>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</si>
  <si>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</si>
  <si>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</si>
  <si>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</si>
  <si>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</si>
  <si>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</si>
  <si>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</si>
  <si>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</si>
  <si>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</si>
  <si>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</si>
  <si>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</si>
  <si>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</si>
  <si>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</si>
  <si>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</si>
  <si>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</si>
  <si>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</si>
  <si>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</si>
  <si>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</si>
  <si>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</si>
  <si>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</si>
  <si>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</si>
  <si>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</si>
  <si>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</si>
  <si>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</si>
  <si>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</si>
  <si>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</si>
  <si>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</si>
  <si>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</si>
  <si>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</si>
  <si>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</si>
  <si>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</si>
  <si>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</si>
  <si>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</si>
  <si>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</si>
  <si>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</si>
  <si>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</si>
  <si>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</si>
  <si>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</si>
  <si>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</si>
  <si>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</si>
  <si>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</si>
  <si>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</si>
  <si>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</si>
  <si>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</si>
  <si>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</si>
  <si>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</si>
  <si>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</si>
  <si>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</si>
  <si>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</si>
  <si>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</si>
  <si>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</si>
  <si>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</si>
  <si>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</si>
  <si>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</si>
  <si>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</si>
  <si>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</si>
  <si>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</si>
  <si>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</si>
  <si>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</si>
  <si>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</si>
  <si>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</si>
  <si>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</si>
  <si>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</si>
  <si>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</si>
  <si>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</si>
  <si>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</si>
  <si>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</si>
  <si>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</si>
  <si>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</si>
  <si>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</si>
  <si>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</si>
  <si>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</si>
  <si>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</si>
  <si>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</si>
  <si>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</si>
  <si>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</si>
  <si>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</si>
  <si>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</si>
  <si>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</si>
  <si>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</si>
  <si>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</si>
  <si>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</si>
  <si>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</si>
  <si>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</si>
  <si>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</si>
  <si>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</si>
  <si>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</si>
  <si>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</si>
  <si>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</si>
  <si>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</si>
  <si>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</si>
  <si>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</si>
  <si>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</si>
  <si>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</si>
  <si>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</si>
  <si>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</si>
  <si>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</si>
  <si>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</si>
  <si>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</si>
  <si>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</si>
  <si>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</si>
  <si>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</si>
  <si>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</si>
  <si>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</si>
  <si>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</si>
  <si>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</si>
  <si>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</si>
  <si>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</si>
  <si>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</si>
  <si>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</si>
  <si>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</si>
  <si>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</si>
  <si>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</si>
  <si>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</si>
  <si>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</si>
  <si>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</si>
  <si>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</si>
  <si>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</si>
  <si>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</si>
  <si>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</si>
  <si>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</si>
  <si>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</si>
  <si>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</si>
  <si>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</si>
  <si>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</si>
  <si>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</si>
  <si>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</si>
  <si>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</si>
  <si>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</si>
  <si>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</si>
  <si>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</si>
  <si>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</si>
  <si>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</si>
  <si>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</si>
  <si>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</si>
  <si>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</si>
  <si>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</si>
  <si>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</si>
  <si>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</si>
  <si>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</si>
  <si>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</si>
  <si>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</si>
  <si>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</si>
  <si>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</si>
  <si>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</si>
  <si>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</si>
  <si>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</si>
  <si>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</si>
  <si>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</si>
  <si>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</si>
  <si>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</si>
  <si>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</si>
  <si>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</si>
  <si>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</si>
  <si>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</si>
  <si>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</si>
  <si>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</si>
  <si>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</si>
  <si>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</si>
  <si>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</si>
  <si>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</si>
  <si>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</si>
  <si>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</si>
  <si>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</si>
  <si>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</si>
  <si>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</si>
  <si>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</si>
  <si>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</si>
  <si>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</si>
  <si>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</si>
  <si>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</si>
  <si>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</si>
  <si>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</si>
  <si>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</si>
  <si>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</si>
  <si>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</si>
  <si>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</si>
  <si>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</si>
  <si>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</si>
  <si>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</si>
  <si>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</si>
  <si>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</si>
  <si>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</si>
  <si>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</si>
  <si>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</si>
  <si>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</si>
  <si>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</si>
  <si>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</si>
  <si>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</si>
  <si>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</si>
  <si>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</si>
  <si>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</si>
  <si>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</si>
  <si>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</si>
  <si>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</si>
  <si>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</si>
  <si>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</si>
  <si>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</si>
  <si>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</si>
  <si>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</si>
  <si>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</si>
  <si>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</si>
  <si>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</si>
  <si>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</si>
  <si>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</si>
  <si>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</si>
  <si>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</si>
  <si>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</si>
  <si>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</si>
  <si>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</si>
  <si>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</si>
  <si>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</si>
  <si>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</si>
  <si>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</si>
  <si>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</si>
  <si>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</si>
  <si>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</si>
  <si>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</si>
  <si>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</si>
  <si>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</si>
  <si>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</si>
  <si>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</si>
  <si>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</si>
  <si>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</si>
  <si>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</si>
  <si>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</si>
  <si>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</si>
  <si>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</si>
  <si>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</si>
  <si>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</si>
  <si>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</si>
  <si>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</si>
  <si>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</si>
  <si>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</si>
  <si>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</si>
  <si>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</si>
  <si>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</si>
  <si>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</si>
  <si>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</si>
  <si>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</si>
  <si>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</si>
  <si>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</si>
  <si>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</si>
  <si>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</si>
  <si>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</si>
  <si>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</si>
  <si>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</si>
  <si>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</si>
  <si>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</si>
  <si>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</si>
  <si>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</si>
  <si>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</si>
  <si>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</si>
  <si>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</si>
  <si>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</si>
  <si>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</si>
  <si>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</si>
  <si>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</si>
  <si>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</si>
  <si>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</si>
  <si>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</si>
  <si>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</si>
  <si>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</si>
  <si>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</si>
  <si>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</si>
  <si>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</si>
  <si>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</si>
  <si>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</si>
  <si>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</si>
  <si>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</si>
  <si>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</si>
  <si>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</si>
  <si>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</si>
  <si>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</si>
  <si>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</si>
  <si>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</si>
  <si>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</si>
  <si>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</si>
  <si>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</si>
  <si>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</si>
  <si>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</si>
  <si>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</si>
  <si>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</si>
  <si>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</si>
  <si>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</si>
  <si>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</si>
  <si>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</si>
  <si>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</si>
  <si>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</si>
  <si>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</si>
  <si>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</si>
  <si>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</si>
  <si>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</si>
  <si>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</si>
  <si>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</si>
  <si>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</si>
  <si>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</si>
  <si>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</si>
  <si>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</si>
  <si>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</si>
  <si>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</si>
  <si>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</si>
  <si>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</si>
  <si>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</si>
  <si>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</si>
  <si>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</si>
  <si>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</si>
  <si>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</si>
  <si>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</si>
  <si>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</si>
  <si>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</si>
  <si>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</si>
  <si>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</si>
  <si>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</si>
  <si>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</si>
  <si>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</si>
  <si>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</si>
  <si>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</si>
  <si>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</si>
  <si>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</si>
  <si>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</si>
  <si>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</si>
  <si>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</si>
  <si>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</si>
  <si>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</si>
  <si>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</si>
  <si>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</si>
  <si>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</si>
  <si>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</si>
  <si>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</si>
  <si>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</si>
  <si>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</si>
  <si>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</si>
  <si>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</si>
  <si>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</si>
  <si>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</si>
  <si>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</si>
  <si>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</si>
  <si>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</si>
  <si>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</si>
  <si>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</si>
  <si>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</si>
  <si>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</si>
  <si>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</si>
  <si>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</si>
  <si>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</si>
  <si>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</si>
  <si>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</si>
  <si>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</si>
  <si>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</si>
  <si>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</si>
  <si>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</si>
  <si>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</si>
  <si>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</si>
  <si>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</si>
  <si>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</si>
  <si>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</si>
  <si>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</si>
  <si>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</si>
  <si>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</si>
  <si>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</si>
  <si>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</si>
  <si>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</si>
  <si>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</si>
  <si>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</si>
  <si>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</si>
  <si>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</si>
  <si>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</si>
  <si>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</si>
  <si>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</si>
  <si>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</si>
  <si>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</si>
  <si>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</si>
  <si>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</si>
  <si>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</si>
  <si>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</si>
  <si>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</si>
  <si>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</si>
  <si>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</si>
  <si>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</si>
  <si>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</si>
  <si>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</si>
  <si>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</si>
  <si>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</si>
  <si>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</si>
  <si>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</si>
  <si>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</si>
  <si>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</si>
  <si>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</si>
  <si>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</si>
  <si>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</si>
  <si>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</si>
  <si>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</si>
  <si>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</si>
  <si>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</si>
  <si>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</si>
  <si>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</si>
  <si>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</si>
  <si>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</si>
  <si>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</si>
  <si>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</si>
  <si>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</si>
  <si>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</si>
  <si>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</si>
  <si>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</si>
  <si>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</si>
  <si>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</si>
  <si>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</si>
  <si>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</si>
  <si>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</si>
  <si>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</si>
  <si>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</si>
  <si>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</si>
  <si>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</si>
  <si>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</si>
  <si>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</si>
  <si>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</si>
  <si>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</si>
  <si>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</si>
  <si>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</si>
  <si>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</si>
  <si>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</si>
  <si>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</si>
  <si>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</si>
  <si>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</si>
  <si>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</si>
  <si>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</si>
  <si>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</si>
  <si>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</si>
  <si>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</si>
  <si>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</si>
  <si>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</si>
  <si>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</si>
  <si>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</si>
  <si>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</si>
  <si>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</si>
  <si>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</si>
  <si>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</si>
  <si>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</si>
  <si>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</si>
  <si>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</si>
  <si>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</si>
  <si>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</si>
  <si>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</si>
  <si>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</si>
  <si>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</si>
  <si>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</si>
  <si>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</si>
  <si>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</si>
  <si>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</si>
  <si>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</si>
  <si>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</si>
  <si>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</si>
  <si>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</si>
  <si>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</si>
  <si>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</si>
  <si>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</si>
  <si>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</si>
  <si>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</si>
  <si>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</si>
  <si>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</si>
  <si>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</si>
  <si>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</si>
  <si>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</si>
  <si>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</si>
  <si>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</si>
  <si>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</si>
  <si>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</si>
  <si>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</si>
  <si>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</si>
  <si>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</si>
  <si>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</si>
  <si>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</si>
  <si>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</si>
  <si>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</si>
  <si>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</si>
  <si>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</si>
  <si>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</si>
  <si>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</si>
  <si>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</si>
  <si>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</si>
  <si>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</si>
  <si>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</si>
  <si>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</si>
  <si>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</si>
  <si>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</si>
  <si>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</si>
  <si>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</si>
  <si>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</si>
  <si>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</si>
  <si>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</si>
  <si>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</si>
  <si>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</si>
  <si>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</si>
  <si>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</si>
  <si>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</si>
  <si>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</si>
  <si>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</si>
  <si>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</si>
  <si>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</si>
  <si>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</si>
  <si>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</si>
  <si>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</si>
  <si>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</si>
  <si>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</si>
  <si>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</si>
  <si>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</si>
  <si>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</si>
  <si>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</si>
  <si>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</si>
  <si>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</si>
  <si>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</si>
  <si>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</si>
  <si>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</si>
  <si>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</si>
  <si>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</si>
  <si>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</si>
  <si>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</si>
  <si>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</si>
  <si>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</si>
  <si>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</si>
  <si>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</si>
  <si>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</si>
  <si>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</si>
  <si>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</si>
  <si>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</si>
  <si>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</si>
  <si>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</si>
  <si>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</si>
  <si>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</si>
  <si>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</si>
  <si>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</si>
  <si>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</si>
  <si>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</si>
  <si>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</si>
  <si>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</si>
  <si>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</si>
  <si>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</si>
  <si>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</si>
  <si>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</si>
  <si>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</si>
  <si>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</si>
  <si>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</si>
  <si>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</si>
  <si>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</si>
  <si>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</si>
  <si>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</si>
  <si>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</si>
  <si>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</si>
  <si>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</si>
  <si>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</si>
  <si>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</si>
  <si>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</si>
  <si>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</si>
  <si>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</si>
  <si>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</si>
  <si>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</si>
  <si>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</si>
  <si>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</si>
  <si>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</si>
  <si>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</si>
  <si>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</si>
  <si>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</si>
  <si>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</si>
  <si>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</si>
  <si>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</si>
  <si>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</si>
  <si>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</si>
  <si>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</si>
  <si>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</si>
  <si>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</si>
  <si>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</si>
  <si>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</si>
  <si>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</si>
  <si>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</si>
  <si>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</si>
  <si>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</si>
  <si>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</si>
  <si>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</si>
  <si>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</si>
  <si>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</si>
  <si>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</si>
  <si>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</si>
  <si>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</si>
  <si>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</si>
  <si>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</si>
  <si>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</si>
  <si>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</si>
  <si>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</si>
  <si>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</si>
  <si>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</si>
  <si>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</si>
  <si>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</si>
  <si>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</si>
  <si>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</si>
  <si>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</si>
  <si>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</si>
  <si>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</si>
  <si>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</si>
  <si>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</si>
  <si>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</si>
  <si>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</si>
  <si>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</si>
  <si>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</si>
  <si>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</si>
  <si>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</si>
  <si>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</si>
  <si>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</si>
  <si>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</si>
  <si>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</si>
  <si>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</si>
  <si>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</si>
  <si>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</si>
  <si>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</si>
  <si>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</si>
  <si>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</si>
  <si>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</si>
  <si>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</si>
  <si>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</si>
  <si>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</si>
  <si>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</si>
  <si>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</si>
  <si>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</si>
  <si>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</si>
  <si>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</si>
  <si>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</si>
  <si>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</si>
  <si>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</si>
  <si>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</si>
  <si>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</si>
  <si>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</si>
  <si>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</si>
  <si>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</si>
  <si>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</si>
  <si>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</si>
  <si>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</si>
  <si>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</si>
  <si>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</si>
  <si>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</si>
  <si>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</si>
  <si>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</si>
  <si>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</si>
  <si>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</si>
  <si>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</si>
  <si>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</si>
  <si>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</si>
  <si>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</si>
  <si>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</si>
  <si>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</si>
  <si>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</si>
  <si>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</si>
  <si>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</si>
  <si>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</si>
  <si>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</si>
  <si>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</si>
  <si>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</si>
  <si>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</si>
  <si>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</si>
  <si>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</si>
  <si>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</si>
  <si>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</si>
  <si>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</si>
  <si>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</si>
  <si>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</si>
  <si>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</si>
  <si>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</si>
  <si>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</si>
  <si>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</si>
  <si>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</si>
  <si>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</si>
  <si>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</si>
  <si>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</si>
  <si>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</si>
  <si>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</si>
  <si>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</si>
  <si>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</si>
  <si>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</si>
  <si>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</si>
  <si>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</si>
  <si>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</si>
  <si>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</si>
  <si>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</si>
  <si>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</si>
  <si>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</si>
  <si>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</si>
  <si>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</si>
  <si>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</si>
  <si>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</si>
  <si>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</si>
  <si>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</si>
  <si>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</si>
  <si>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</si>
  <si>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</si>
  <si>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</si>
  <si>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</si>
  <si>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</si>
  <si>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</si>
  <si>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</si>
  <si>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</si>
  <si>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</si>
  <si>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</si>
  <si>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</si>
  <si>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</si>
  <si>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</si>
  <si>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</si>
  <si>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</si>
  <si>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</si>
  <si>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</si>
  <si>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</si>
  <si>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</si>
  <si>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</si>
  <si>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</si>
  <si>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</si>
  <si>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</si>
  <si>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</si>
  <si>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</si>
  <si>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</si>
  <si>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</si>
  <si>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</si>
  <si>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</si>
  <si>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</si>
  <si>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</si>
  <si>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</si>
  <si>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</si>
  <si>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</si>
  <si>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</si>
  <si>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</si>
  <si>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</si>
  <si>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</si>
  <si>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</si>
  <si>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</si>
  <si>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</si>
  <si>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</si>
  <si>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</si>
  <si>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</si>
  <si>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</si>
  <si>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</si>
  <si>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</si>
  <si>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</si>
  <si>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</si>
  <si>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</si>
  <si>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</si>
  <si>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</si>
  <si>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</si>
  <si>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</si>
  <si>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</si>
  <si>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</si>
  <si>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</si>
  <si>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</si>
  <si>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</si>
  <si>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</si>
  <si>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</si>
  <si>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</si>
  <si>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</si>
  <si>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</si>
  <si>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</si>
  <si>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</si>
  <si>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</si>
  <si>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</si>
  <si>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</si>
  <si>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</si>
  <si>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</si>
  <si>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</si>
  <si>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</si>
  <si>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</si>
  <si>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</si>
  <si>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</si>
  <si>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</si>
  <si>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</si>
  <si>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</si>
  <si>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</si>
  <si>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</si>
  <si>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</si>
  <si>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</si>
  <si>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</si>
  <si>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</si>
  <si>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</si>
  <si>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</si>
  <si>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</si>
  <si>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</si>
  <si>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</si>
  <si>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</si>
  <si>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</si>
  <si>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</si>
  <si>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</si>
  <si>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</si>
  <si>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</si>
  <si>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</si>
  <si>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</si>
  <si>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</si>
  <si>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</si>
  <si>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</si>
  <si>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</si>
  <si>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</si>
  <si>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</si>
  <si>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</si>
  <si>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</si>
  <si>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</si>
  <si>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</si>
  <si>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</si>
  <si>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</si>
  <si>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</si>
  <si>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</si>
  <si>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</si>
  <si>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</si>
  <si>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</si>
  <si>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</si>
  <si>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</si>
  <si>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</si>
  <si>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</si>
  <si>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</si>
  <si>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</si>
  <si>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</si>
  <si>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</si>
  <si>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</si>
  <si>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</si>
  <si>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</si>
  <si>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</si>
  <si>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</si>
  <si>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</si>
  <si>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</si>
  <si>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</si>
  <si>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</si>
  <si>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</si>
  <si>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</si>
  <si>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</si>
  <si>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</si>
  <si>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</si>
  <si>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</si>
  <si>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</si>
  <si>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</si>
  <si>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</si>
  <si>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</si>
  <si>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</si>
  <si>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</si>
  <si>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</si>
  <si>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</si>
  <si>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</si>
  <si>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</si>
  <si>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</si>
  <si>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</si>
  <si>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</si>
  <si>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</si>
  <si>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</si>
  <si>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</si>
  <si>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</si>
  <si>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</si>
  <si>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</si>
  <si>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</si>
  <si>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</si>
  <si>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</si>
  <si>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</si>
  <si>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</si>
  <si>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</si>
  <si>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</si>
  <si>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</si>
  <si>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</si>
  <si>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</si>
  <si>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</si>
  <si>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</si>
  <si>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</si>
  <si>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</si>
  <si>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</si>
  <si>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</si>
  <si>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</si>
  <si>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</si>
  <si>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</si>
  <si>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</si>
  <si>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</si>
  <si>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</si>
  <si>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</si>
  <si>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</si>
  <si>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</si>
  <si>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</si>
  <si>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</si>
  <si>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</si>
  <si>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</si>
  <si>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</si>
  <si>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</si>
  <si>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</si>
  <si>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</si>
  <si>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</si>
  <si>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</si>
  <si>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</si>
  <si>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</si>
  <si>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</si>
  <si>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</si>
  <si>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</si>
  <si>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</si>
  <si>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</si>
  <si>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</si>
  <si>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</si>
  <si>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</si>
  <si>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</si>
  <si>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</si>
  <si>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</si>
  <si>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</si>
  <si>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</si>
  <si>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</si>
  <si>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</si>
  <si>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</si>
  <si>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</si>
  <si>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</si>
  <si>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</si>
  <si>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</si>
  <si>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</si>
  <si>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</si>
  <si>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</si>
  <si>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</si>
  <si>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</si>
  <si>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</si>
  <si>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</si>
  <si>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</si>
  <si>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</si>
  <si>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</si>
  <si>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</si>
  <si>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</si>
  <si>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</si>
  <si>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</si>
  <si>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</si>
  <si>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</si>
  <si>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</si>
  <si>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</si>
  <si>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</si>
  <si>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</si>
  <si>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</si>
  <si>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</si>
  <si>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</si>
  <si>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</si>
  <si>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</si>
  <si>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</si>
  <si>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</si>
  <si>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</si>
  <si>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</si>
  <si>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</si>
  <si>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</si>
  <si>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</si>
  <si>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</si>
  <si>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</si>
  <si>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</si>
  <si>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</si>
  <si>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</si>
  <si>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</si>
  <si>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</si>
  <si>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</si>
  <si>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</si>
  <si>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</si>
  <si>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</si>
  <si>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</si>
  <si>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</si>
  <si>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</si>
  <si>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</si>
  <si>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</si>
  <si>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</si>
  <si>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</si>
  <si>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</si>
  <si>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</si>
  <si>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</si>
  <si>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</si>
  <si>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</si>
  <si>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</si>
  <si>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</si>
  <si>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</si>
  <si>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</si>
  <si>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</si>
  <si>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</si>
  <si>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</si>
  <si>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</si>
  <si>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</si>
  <si>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</si>
  <si>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</si>
  <si>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</si>
  <si>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</si>
  <si>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</si>
  <si>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</si>
  <si>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</si>
  <si>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</si>
  <si>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</si>
  <si>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</si>
  <si>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</si>
  <si>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</si>
  <si>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</si>
  <si>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</si>
  <si>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</si>
  <si>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</si>
  <si>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</si>
  <si>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</si>
  <si>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</si>
  <si>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</si>
  <si>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</si>
  <si>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</si>
  <si>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</si>
  <si>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</si>
  <si>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</si>
  <si>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</si>
  <si>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</si>
  <si>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</si>
  <si>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</si>
  <si>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</si>
  <si>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</si>
  <si>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</si>
  <si>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</si>
  <si>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</si>
  <si>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</si>
  <si>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</si>
  <si>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</si>
  <si>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</si>
  <si>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</si>
  <si>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</si>
  <si>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</si>
  <si>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</si>
  <si>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</si>
  <si>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</si>
  <si>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</si>
  <si>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</si>
  <si>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</si>
  <si>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</si>
  <si>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</si>
  <si>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</si>
  <si>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</si>
  <si>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</si>
  <si>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</si>
  <si>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</si>
  <si>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</si>
  <si>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</si>
  <si>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</si>
  <si>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</si>
  <si>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</si>
  <si>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</si>
  <si>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</si>
  <si>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</si>
  <si>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</si>
  <si>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</si>
  <si>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</si>
  <si>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</si>
  <si>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</si>
  <si>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</si>
  <si>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</si>
  <si>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</si>
  <si>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</si>
  <si>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</si>
  <si>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</si>
  <si>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</si>
  <si>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</si>
  <si>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</si>
  <si>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</si>
  <si>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</si>
  <si>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</si>
  <si>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</si>
  <si>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</si>
  <si>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</si>
  <si>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</si>
  <si>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</si>
  <si>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</si>
  <si>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</si>
  <si>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</si>
  <si>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</si>
  <si>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</si>
  <si>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</si>
  <si>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</si>
  <si>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</si>
  <si>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</si>
  <si>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</si>
  <si>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</si>
  <si>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</si>
  <si>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</si>
  <si>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</si>
  <si>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</si>
  <si>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</si>
  <si>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</si>
  <si>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</si>
  <si>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</si>
  <si>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</si>
  <si>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</si>
  <si>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</si>
  <si>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</si>
  <si>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</si>
  <si>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</si>
  <si>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</si>
  <si>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</si>
  <si>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</si>
  <si>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</si>
  <si>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</si>
  <si>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</si>
  <si>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</si>
  <si>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</si>
  <si>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</si>
  <si>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</si>
  <si>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</si>
  <si>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</si>
  <si>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</si>
  <si>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</si>
  <si>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</si>
  <si>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</si>
  <si>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</si>
  <si>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</si>
  <si>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</si>
  <si>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</si>
  <si>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</si>
  <si>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</si>
  <si>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</si>
  <si>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</si>
  <si>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</si>
  <si>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</si>
  <si>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</si>
  <si>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</si>
  <si>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</si>
  <si>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</si>
  <si>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</si>
  <si>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</si>
  <si>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</si>
  <si>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</si>
  <si>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</si>
  <si>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</si>
  <si>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</si>
  <si>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</si>
  <si>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</si>
  <si>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</si>
  <si>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</si>
  <si>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</si>
  <si>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</si>
  <si>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</si>
  <si>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</si>
  <si>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</si>
  <si>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</si>
  <si>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</si>
  <si>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</si>
  <si>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</si>
  <si>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</si>
  <si>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</si>
  <si>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</si>
  <si>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</si>
  <si>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</si>
  <si>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</si>
  <si>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</si>
  <si>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</si>
  <si>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</si>
  <si>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</si>
  <si>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</si>
  <si>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</si>
  <si>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</si>
  <si>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</si>
  <si>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</si>
  <si>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</si>
  <si>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</si>
  <si>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</si>
  <si>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</si>
  <si>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</si>
  <si>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</si>
  <si>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</si>
  <si>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</si>
  <si>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</si>
  <si>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</si>
  <si>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</si>
  <si>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</si>
  <si>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</si>
  <si>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</si>
  <si>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</si>
  <si>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</si>
  <si>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</si>
  <si>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</si>
  <si>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</si>
  <si>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</si>
  <si>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</si>
  <si>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</si>
  <si>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</si>
  <si>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</si>
  <si>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</si>
  <si>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</si>
  <si>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</si>
  <si>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</si>
  <si>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</si>
  <si>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</si>
  <si>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</si>
  <si>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</si>
  <si>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</si>
  <si>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</si>
  <si>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</si>
  <si>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</si>
  <si>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</si>
  <si>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</si>
  <si>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</si>
  <si>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</si>
  <si>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</si>
  <si>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</si>
  <si>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</si>
  <si>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</si>
  <si>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</si>
  <si>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</si>
  <si>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</si>
  <si>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</si>
  <si>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</si>
  <si>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</si>
  <si>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</si>
  <si>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</si>
  <si>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</si>
  <si>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</si>
  <si>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</si>
  <si>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</si>
  <si>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</si>
  <si>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</si>
  <si>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</si>
  <si>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</si>
  <si>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</si>
  <si>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</si>
  <si>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</si>
  <si>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</si>
  <si>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</si>
  <si>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</si>
  <si>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</si>
  <si>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</si>
  <si>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</si>
  <si>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</si>
  <si>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</si>
  <si>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</si>
  <si>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</si>
  <si>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</si>
  <si>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</si>
  <si>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</si>
  <si>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</si>
  <si>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</si>
  <si>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</si>
  <si>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</si>
  <si>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</si>
  <si>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</si>
  <si>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</si>
  <si>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</si>
  <si>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</si>
  <si>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</si>
  <si>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</si>
  <si>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</si>
  <si>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</si>
  <si>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</si>
  <si>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</si>
  <si>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</si>
  <si>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</si>
  <si>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</si>
  <si>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</si>
  <si>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</si>
  <si>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</si>
  <si>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</si>
  <si>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</si>
  <si>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</si>
  <si>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</si>
  <si>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</si>
  <si>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</si>
  <si>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</si>
  <si>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</si>
  <si>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</si>
  <si>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</si>
  <si>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</si>
  <si>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</si>
  <si>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</si>
  <si>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</si>
  <si>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</si>
  <si>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</si>
  <si>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</si>
  <si>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</si>
  <si>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</si>
  <si>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</si>
  <si>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</si>
  <si>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</si>
  <si>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</si>
  <si>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</si>
  <si>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</si>
  <si>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</si>
  <si>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</si>
  <si>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</si>
  <si>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</si>
  <si>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</si>
  <si>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</si>
  <si>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</si>
  <si>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</si>
  <si>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</si>
  <si>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</si>
  <si>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</si>
  <si>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</si>
  <si>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</si>
  <si>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</si>
  <si>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</si>
  <si>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</si>
  <si>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</si>
  <si>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</si>
  <si>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</si>
  <si>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</si>
  <si>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</si>
  <si>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</si>
  <si>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</si>
  <si>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</si>
  <si>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</si>
  <si>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</si>
  <si>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</si>
  <si>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</si>
  <si>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</si>
  <si>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</si>
  <si>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</si>
  <si>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</si>
  <si>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</si>
  <si>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</si>
  <si>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</si>
  <si>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</si>
  <si>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</si>
  <si>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</si>
  <si>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</si>
  <si>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</si>
  <si>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</si>
  <si>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</si>
  <si>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</si>
  <si>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</si>
  <si>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</si>
  <si>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</si>
  <si>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</si>
  <si>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</si>
  <si>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</si>
  <si>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</si>
  <si>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</si>
  <si>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</si>
  <si>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</si>
  <si>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</si>
  <si>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</si>
  <si>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</si>
  <si>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</si>
  <si>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</si>
  <si>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</si>
  <si>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</si>
  <si>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</si>
  <si>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</si>
  <si>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</si>
  <si>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</si>
  <si>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</si>
  <si>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</si>
  <si>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</si>
  <si>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</si>
  <si>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</si>
  <si>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</si>
  <si>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</si>
  <si>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</si>
  <si>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</si>
  <si>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</si>
  <si>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</si>
  <si>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</si>
  <si>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</si>
  <si>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</si>
  <si>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</si>
  <si>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</si>
  <si>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</si>
  <si>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</si>
  <si>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</si>
  <si>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</si>
  <si>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</si>
  <si>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</si>
  <si>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</si>
  <si>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</si>
  <si>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</si>
  <si>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</si>
  <si>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</si>
  <si>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</si>
  <si>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</si>
  <si>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</si>
  <si>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</si>
  <si>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</si>
  <si>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</si>
  <si>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</si>
  <si>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</si>
  <si>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</si>
  <si>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</si>
  <si>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</si>
  <si>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</si>
  <si>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</si>
  <si>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</si>
  <si>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</si>
  <si>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</si>
  <si>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</si>
  <si>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</si>
  <si>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</si>
  <si>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</si>
  <si>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</si>
  <si>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</si>
  <si>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</si>
  <si>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</si>
  <si>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</si>
  <si>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</si>
  <si>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</si>
  <si>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</si>
  <si>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</si>
  <si>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</si>
  <si>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</si>
  <si>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</si>
  <si>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</si>
  <si>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</si>
  <si>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</si>
  <si>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</si>
  <si>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</si>
  <si>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</si>
  <si>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</si>
  <si>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</si>
  <si>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</si>
  <si>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</si>
  <si>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</si>
  <si>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</si>
  <si>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</si>
  <si>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</si>
  <si>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</si>
  <si>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</si>
  <si>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</si>
  <si>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</si>
  <si>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</si>
  <si>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</si>
  <si>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</si>
  <si>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</si>
  <si>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</si>
  <si>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</si>
  <si>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</si>
  <si>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</si>
  <si>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</si>
  <si>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</si>
  <si>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</si>
  <si>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</si>
  <si>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</si>
  <si>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</si>
  <si>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</si>
  <si>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</si>
  <si>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</si>
  <si>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</si>
  <si>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</si>
  <si>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</si>
  <si>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</si>
  <si>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</si>
  <si>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</si>
  <si>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</si>
  <si>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</si>
  <si>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</si>
  <si>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</si>
  <si>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</si>
  <si>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</si>
  <si>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</si>
  <si>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</si>
  <si>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</si>
  <si>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</si>
  <si>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</si>
  <si>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</si>
  <si>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</si>
  <si>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</si>
  <si>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</si>
  <si>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</si>
  <si>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</si>
  <si>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</si>
  <si>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</si>
  <si>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</si>
  <si>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</si>
  <si>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</si>
  <si>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</si>
  <si>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</si>
  <si>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</si>
  <si>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</si>
  <si>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</si>
  <si>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</si>
  <si>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</si>
  <si>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</si>
  <si>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</si>
  <si>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</si>
  <si>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</si>
  <si>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</si>
  <si>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</si>
  <si>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</si>
  <si>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</si>
  <si>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</si>
  <si>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</si>
  <si>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</si>
  <si>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</si>
  <si>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</si>
  <si>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</si>
  <si>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</si>
  <si>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</si>
  <si>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</si>
  <si>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</si>
  <si>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</si>
  <si>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</si>
  <si>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</si>
  <si>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</si>
  <si>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</si>
  <si>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</si>
  <si>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</si>
  <si>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</si>
  <si>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</si>
  <si>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</si>
  <si>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</si>
  <si>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</si>
  <si>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</si>
  <si>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</si>
  <si>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</si>
  <si>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</si>
  <si>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</si>
  <si>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</si>
  <si>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</si>
  <si>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</si>
  <si>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</si>
  <si>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</si>
  <si>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</si>
  <si>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</si>
  <si>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</si>
  <si>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</si>
  <si>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</si>
  <si>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</si>
  <si>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</si>
  <si>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</si>
  <si>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</si>
  <si>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</si>
  <si>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</si>
  <si>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</si>
  <si>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</si>
  <si>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</si>
  <si>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</si>
  <si>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</si>
  <si>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</si>
  <si>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</si>
  <si>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</si>
  <si>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</si>
  <si>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</si>
  <si>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</si>
  <si>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</si>
  <si>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</si>
  <si>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</si>
  <si>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</si>
  <si>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</si>
  <si>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</si>
  <si>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</si>
  <si>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</si>
  <si>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</si>
  <si>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</si>
  <si>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</si>
  <si>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</si>
  <si>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</si>
  <si>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</si>
  <si>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</si>
  <si>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</si>
  <si>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</si>
  <si>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</si>
  <si>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</si>
  <si>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</si>
  <si>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</si>
  <si>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</si>
  <si>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</si>
  <si>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</si>
  <si>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</si>
  <si>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</si>
  <si>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</si>
  <si>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</si>
  <si>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</si>
  <si>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</si>
  <si>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</si>
  <si>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</si>
  <si>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</si>
  <si>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</si>
  <si>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</si>
  <si>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</si>
  <si>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</si>
  <si>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</si>
  <si>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</si>
  <si>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</si>
  <si>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</si>
  <si>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</si>
  <si>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</si>
  <si>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</si>
  <si>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</si>
  <si>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</si>
  <si>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</si>
  <si>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</si>
  <si>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</si>
  <si>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</si>
  <si>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</si>
  <si>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</si>
  <si>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</si>
  <si>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</si>
  <si>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</si>
  <si>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</si>
  <si>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</si>
  <si>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</si>
  <si>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</si>
  <si>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</si>
  <si>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</si>
  <si>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</si>
  <si>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</si>
  <si>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</si>
  <si>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</si>
  <si>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</si>
  <si>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</si>
  <si>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</si>
  <si>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</si>
  <si>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</si>
  <si>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</si>
  <si>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</si>
  <si>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</si>
  <si>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</si>
  <si>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</si>
  <si>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</si>
  <si>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</si>
  <si>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</si>
  <si>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</si>
  <si>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</si>
  <si>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</si>
  <si>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</si>
  <si>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</si>
  <si>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</si>
  <si>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</si>
  <si>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</si>
  <si>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</si>
  <si>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</si>
  <si>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</si>
  <si>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</si>
  <si>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</si>
  <si>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</si>
  <si>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</si>
  <si>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</si>
  <si>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</si>
  <si>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</si>
  <si>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</si>
  <si>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</si>
  <si>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</si>
  <si>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</si>
  <si>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</si>
  <si>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</si>
  <si>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</si>
  <si>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</si>
  <si>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</si>
  <si>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</si>
  <si>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</si>
  <si>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</si>
  <si>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</si>
  <si>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</si>
  <si>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</si>
  <si>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</si>
  <si>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</si>
  <si>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</si>
  <si>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</si>
  <si>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</si>
  <si>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</si>
  <si>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</si>
  <si>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</si>
  <si>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</si>
  <si>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</si>
  <si>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</si>
  <si>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</si>
  <si>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</si>
  <si>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</si>
  <si>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</si>
  <si>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</si>
  <si>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</si>
  <si>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</si>
  <si>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</si>
  <si>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</si>
  <si>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</si>
  <si>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</si>
  <si>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</si>
  <si>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</si>
  <si>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</si>
  <si>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</si>
  <si>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</si>
  <si>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</si>
  <si>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</si>
  <si>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</si>
  <si>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</si>
  <si>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</si>
  <si>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</si>
  <si>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</si>
  <si>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</si>
  <si>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</si>
  <si>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</si>
  <si>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</si>
  <si>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</si>
  <si>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</si>
  <si>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</si>
  <si>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</si>
  <si>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</si>
  <si>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</si>
  <si>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</si>
  <si>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</si>
  <si>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</si>
  <si>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</si>
  <si>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</si>
  <si>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</si>
  <si>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</si>
  <si>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</si>
  <si>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</si>
  <si>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</si>
  <si>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</si>
  <si>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</si>
  <si>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</si>
  <si>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</si>
  <si>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</si>
  <si>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</si>
  <si>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</si>
  <si>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</si>
  <si>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</si>
  <si>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</si>
  <si>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</si>
  <si>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</si>
  <si>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</si>
  <si>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</si>
  <si>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</si>
  <si>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</si>
  <si>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</si>
  <si>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</si>
  <si>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</si>
  <si>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</si>
  <si>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</si>
  <si>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</si>
  <si>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</si>
  <si>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</si>
  <si>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</si>
  <si>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</si>
  <si>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</si>
  <si>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</si>
  <si>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</si>
  <si>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</si>
  <si>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</si>
  <si>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</si>
  <si>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</si>
  <si>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</si>
  <si>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</si>
  <si>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</si>
  <si>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</si>
  <si>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</si>
  <si>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</si>
  <si>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</si>
  <si>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</si>
  <si>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</si>
  <si>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</si>
  <si>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</si>
  <si>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</si>
  <si>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</si>
  <si>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</si>
  <si>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</si>
  <si>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</si>
  <si>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</si>
  <si>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</si>
  <si>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</si>
  <si>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</si>
  <si>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</si>
  <si>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</si>
  <si>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</si>
  <si>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</si>
  <si>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</si>
  <si>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</si>
  <si>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</si>
  <si>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</si>
  <si>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</si>
  <si>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</si>
  <si>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</si>
  <si>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</si>
  <si>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</si>
  <si>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</si>
  <si>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</si>
  <si>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</si>
  <si>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</si>
  <si>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</si>
  <si>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</si>
  <si>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</si>
  <si>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</si>
  <si>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</si>
  <si>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</si>
  <si>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</si>
  <si>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</si>
  <si>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</si>
  <si>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</si>
  <si>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</si>
  <si>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</si>
  <si>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</si>
  <si>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</si>
  <si>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</si>
  <si>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</si>
  <si>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</si>
  <si>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</si>
  <si>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</si>
  <si>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</si>
  <si>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</si>
  <si>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</si>
  <si>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</si>
  <si>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</si>
  <si>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</si>
  <si>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</si>
  <si>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</si>
  <si>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</si>
  <si>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</si>
  <si>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</si>
  <si>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</si>
  <si>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</si>
  <si>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</si>
  <si>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</si>
  <si>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</si>
  <si>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</si>
  <si>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</si>
  <si>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</si>
  <si>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</si>
  <si>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</si>
  <si>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</si>
  <si>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</si>
  <si>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</si>
  <si>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</si>
  <si>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</si>
  <si>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</si>
  <si>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</si>
  <si>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</si>
  <si>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</si>
  <si>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</si>
  <si>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</si>
  <si>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</si>
  <si>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</si>
  <si>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</si>
  <si>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</si>
  <si>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</si>
  <si>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</si>
  <si>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</si>
  <si>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</si>
  <si>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</si>
  <si>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</si>
  <si>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</si>
  <si>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</si>
  <si>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</si>
  <si>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</si>
  <si>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</si>
  <si>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</si>
  <si>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</si>
  <si>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</si>
  <si>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</si>
  <si>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</si>
  <si>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</si>
  <si>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</si>
  <si>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</si>
  <si>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</si>
  <si>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</si>
  <si>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</si>
  <si>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</si>
  <si>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</si>
  <si>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</si>
  <si>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</si>
  <si>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</si>
  <si>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</si>
  <si>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</si>
  <si>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</si>
  <si>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</si>
  <si>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</si>
  <si>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</si>
  <si>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</si>
  <si>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</si>
  <si>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</si>
  <si>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</si>
  <si>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</si>
  <si>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</si>
  <si>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</si>
  <si>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</si>
  <si>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</si>
  <si>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</si>
  <si>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</si>
  <si>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</si>
  <si>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</si>
  <si>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</si>
  <si>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</si>
  <si>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</si>
  <si>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</si>
  <si>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</si>
  <si>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</si>
  <si>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</si>
  <si>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</si>
  <si>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</si>
  <si>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</si>
  <si>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</si>
  <si>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</si>
  <si>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</si>
  <si>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</si>
  <si>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</si>
  <si>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</si>
  <si>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</si>
  <si>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</si>
  <si>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</si>
  <si>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</si>
  <si>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</si>
  <si>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</si>
  <si>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</si>
  <si>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</si>
  <si>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</si>
  <si>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</si>
  <si>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</si>
  <si>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</si>
  <si>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</si>
  <si>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</si>
  <si>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</si>
  <si>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</si>
  <si>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</si>
  <si>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</si>
  <si>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</si>
  <si>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</si>
  <si>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</si>
  <si>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</si>
  <si>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</si>
  <si>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</si>
  <si>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</si>
  <si>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</si>
  <si>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</si>
  <si>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</si>
  <si>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</si>
  <si>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</si>
  <si>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</si>
  <si>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</si>
  <si>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</si>
  <si>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</si>
  <si>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</si>
  <si>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</si>
  <si>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</si>
  <si>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</si>
  <si>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</si>
  <si>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</si>
  <si>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</si>
  <si>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</si>
  <si>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</si>
  <si>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</si>
  <si>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</si>
  <si>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</si>
  <si>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</si>
  <si>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</si>
  <si>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</si>
  <si>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</si>
  <si>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</si>
  <si>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</si>
  <si>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</si>
  <si>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</si>
  <si>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</si>
  <si>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</si>
  <si>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</si>
  <si>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</si>
  <si>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</si>
  <si>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</si>
  <si>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</si>
  <si>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</si>
  <si>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</si>
  <si>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</si>
  <si>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</si>
  <si>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</si>
  <si>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</si>
  <si>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</si>
  <si>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</si>
  <si>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</si>
  <si>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</si>
  <si>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</si>
  <si>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</si>
  <si>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</si>
  <si>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</si>
  <si>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</si>
  <si>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</si>
  <si>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</si>
  <si>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</si>
  <si>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</si>
  <si>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</si>
  <si>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</si>
  <si>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</si>
  <si>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</si>
  <si>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</si>
  <si>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</si>
  <si>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</si>
  <si>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</si>
  <si>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</si>
  <si>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</si>
  <si>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</si>
  <si>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</si>
  <si>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</si>
  <si>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</si>
  <si>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</si>
  <si>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</si>
  <si>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</si>
  <si>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</si>
  <si>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</si>
  <si>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</si>
  <si>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</si>
  <si>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</si>
  <si>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</si>
  <si>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</si>
  <si>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</si>
  <si>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</si>
  <si>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</si>
  <si>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</si>
  <si>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</si>
  <si>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</si>
  <si>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</si>
  <si>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</si>
  <si>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</si>
  <si>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</si>
  <si>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</si>
  <si>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</si>
  <si>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</si>
  <si>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</si>
  <si>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</si>
  <si>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</si>
  <si>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</si>
  <si>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</si>
  <si>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</si>
  <si>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</si>
  <si>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</si>
  <si>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</si>
  <si>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</si>
  <si>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</si>
  <si>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</si>
  <si>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</si>
  <si>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</si>
  <si>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</si>
  <si>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</si>
  <si>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</si>
  <si>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</si>
  <si>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</si>
  <si>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</si>
  <si>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</si>
  <si>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</si>
  <si>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</si>
  <si>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</si>
  <si>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</si>
  <si>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</si>
  <si>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</si>
  <si>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</si>
  <si>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</si>
  <si>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</si>
  <si>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</si>
  <si>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</si>
  <si>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</si>
  <si>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</si>
  <si>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</si>
  <si>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</si>
  <si>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</si>
  <si>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</si>
  <si>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</si>
  <si>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</si>
  <si>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</si>
  <si>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</si>
  <si>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</si>
  <si>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</si>
  <si>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</si>
  <si>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</si>
  <si>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</si>
  <si>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</si>
  <si>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</si>
  <si>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</si>
  <si>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</si>
  <si>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</si>
  <si>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</si>
  <si>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</si>
  <si>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</si>
  <si>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</si>
  <si>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</si>
  <si>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</si>
  <si>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</si>
  <si>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</si>
  <si>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</si>
  <si>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</si>
  <si>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</si>
  <si>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</si>
  <si>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</si>
  <si>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</si>
  <si>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</si>
  <si>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</si>
  <si>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</si>
  <si>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</si>
  <si>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</si>
  <si>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</si>
  <si>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</si>
  <si>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</si>
  <si>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</si>
  <si>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</si>
  <si>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</si>
  <si>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</si>
  <si>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</si>
  <si>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</si>
  <si>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</si>
  <si>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</si>
  <si>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</si>
  <si>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</si>
  <si>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</si>
  <si>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</si>
  <si>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</si>
  <si>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</si>
  <si>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</si>
  <si>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</si>
  <si>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</si>
  <si>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</si>
  <si>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</si>
  <si>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</si>
  <si>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</si>
  <si>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</si>
  <si>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</si>
  <si>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</si>
  <si>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</si>
  <si>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</si>
  <si>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</si>
  <si>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</si>
  <si>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</si>
  <si>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</si>
  <si>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</si>
  <si>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</si>
  <si>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</si>
  <si>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</si>
  <si>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</si>
  <si>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</si>
  <si>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</si>
  <si>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</si>
  <si>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</si>
  <si>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</si>
  <si>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</si>
  <si>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</si>
  <si>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</si>
  <si>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</si>
  <si>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</si>
  <si>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</si>
  <si>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</si>
  <si>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</si>
  <si>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</si>
  <si>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</si>
  <si>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</si>
  <si>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</si>
  <si>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</si>
  <si>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</si>
  <si>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</si>
  <si>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</si>
  <si>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</si>
  <si>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</si>
  <si>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</si>
  <si>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</si>
  <si>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</si>
  <si>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</si>
  <si>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</si>
  <si>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</si>
  <si>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</si>
  <si>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</si>
  <si>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</si>
  <si>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</si>
  <si>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</si>
  <si>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</si>
  <si>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</si>
  <si>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</si>
  <si>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</si>
  <si>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</si>
  <si>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</si>
  <si>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</si>
  <si>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</si>
  <si>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</si>
  <si>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</si>
  <si>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</si>
  <si>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</si>
  <si>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</si>
  <si>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</si>
  <si>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</si>
  <si>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</si>
  <si>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</si>
  <si>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</si>
  <si>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</si>
  <si>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</si>
  <si>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</si>
  <si>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</si>
  <si>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</si>
  <si>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</si>
  <si>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</si>
  <si>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</si>
  <si>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</si>
  <si>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</si>
  <si>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</si>
  <si>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</si>
  <si>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</si>
  <si>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</si>
  <si>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</si>
  <si>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</si>
  <si>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</si>
  <si>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</si>
  <si>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</si>
  <si>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</si>
  <si>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</si>
  <si>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</si>
  <si>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</si>
  <si>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</si>
  <si>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</si>
  <si>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</si>
  <si>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</si>
  <si>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</si>
  <si>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</si>
  <si>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</si>
  <si>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</si>
  <si>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</si>
  <si>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</si>
  <si>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</si>
  <si>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</si>
  <si>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</si>
  <si>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</si>
  <si>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</si>
  <si>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</si>
  <si>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</si>
  <si>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</si>
  <si>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</si>
  <si>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</si>
  <si>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</si>
  <si>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</si>
  <si>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</si>
  <si>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</si>
  <si>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</si>
  <si>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</si>
  <si>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</si>
  <si>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</si>
  <si>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</si>
  <si>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</si>
  <si>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</si>
  <si>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</si>
  <si>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</si>
  <si>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</si>
  <si>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</si>
  <si>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</si>
  <si>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</si>
  <si>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</si>
  <si>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</si>
  <si>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</si>
  <si>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</si>
  <si>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</si>
  <si>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</si>
  <si>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</si>
  <si>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</si>
  <si>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</si>
  <si>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</si>
  <si>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</si>
  <si>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</si>
  <si>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</si>
  <si>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</si>
  <si>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</si>
  <si>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</si>
  <si>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</si>
  <si>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</si>
  <si>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</si>
  <si>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</si>
  <si>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</si>
  <si>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</si>
  <si>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</si>
  <si>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</si>
  <si>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</si>
  <si>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</si>
  <si>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</si>
  <si>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</si>
  <si>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</si>
  <si>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</si>
  <si>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</si>
  <si>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</si>
  <si>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</si>
  <si>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</si>
  <si>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</si>
  <si>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</si>
  <si>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</si>
  <si>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</si>
  <si>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</si>
  <si>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</si>
  <si>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</si>
  <si>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</si>
  <si>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</si>
  <si>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</si>
  <si>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</si>
  <si>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</si>
  <si>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</si>
  <si>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</si>
  <si>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</si>
  <si>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</si>
  <si>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</si>
  <si>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</si>
  <si>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</si>
  <si>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</si>
  <si>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</si>
  <si>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</si>
  <si>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</si>
  <si>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</si>
  <si>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</si>
  <si>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</si>
  <si>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</si>
  <si>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</si>
  <si>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</si>
  <si>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</si>
  <si>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</si>
  <si>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</si>
  <si>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</si>
  <si>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</si>
  <si>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</si>
  <si>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</si>
  <si>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</si>
  <si>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</si>
  <si>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</si>
  <si>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</si>
  <si>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</si>
  <si>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</si>
  <si>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</si>
  <si>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</si>
  <si>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</si>
  <si>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</si>
  <si>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</si>
  <si>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</si>
  <si>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</si>
  <si>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</si>
  <si>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</si>
  <si>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</si>
  <si>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</si>
  <si>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</si>
  <si>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</si>
  <si>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</si>
  <si>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</si>
  <si>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</si>
  <si>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</si>
  <si>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</si>
  <si>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</si>
  <si>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</si>
  <si>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</si>
  <si>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</si>
  <si>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</si>
  <si>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</si>
  <si>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</si>
  <si>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</si>
  <si>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</si>
  <si>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</si>
  <si>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</si>
  <si>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</si>
  <si>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</si>
  <si>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</si>
  <si>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</si>
  <si>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</si>
  <si>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</si>
  <si>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</si>
  <si>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</si>
  <si>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</si>
  <si>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</si>
  <si>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</si>
  <si>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</si>
  <si>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</si>
  <si>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</si>
  <si>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</si>
  <si>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</si>
  <si>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</si>
  <si>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</si>
  <si>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</si>
  <si>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</si>
  <si>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</si>
  <si>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</si>
  <si>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</si>
  <si>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</si>
  <si>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</si>
  <si>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</si>
  <si>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</si>
  <si>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</si>
  <si>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</si>
  <si>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</si>
  <si>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</si>
  <si>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</si>
  <si>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</si>
  <si>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</si>
  <si>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</si>
  <si>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</si>
  <si>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</si>
  <si>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</si>
  <si>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</si>
  <si>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</si>
  <si>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</si>
  <si>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</si>
  <si>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</si>
  <si>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</si>
  <si>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</si>
  <si>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</si>
  <si>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</si>
  <si>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</si>
  <si>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</si>
  <si>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</si>
  <si>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</si>
  <si>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</si>
  <si>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</si>
  <si>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</si>
  <si>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</si>
  <si>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</si>
  <si>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</si>
  <si>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</si>
  <si>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</si>
  <si>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</si>
  <si>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</si>
  <si>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</si>
  <si>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</si>
  <si>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</si>
  <si>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</si>
  <si>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</si>
  <si>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</si>
  <si>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</si>
  <si>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</si>
  <si>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</si>
  <si>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</si>
  <si>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</si>
  <si>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</si>
  <si>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</si>
  <si>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</si>
  <si>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</si>
  <si>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</si>
  <si>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</si>
  <si>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</si>
  <si>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</si>
  <si>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</si>
  <si>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</si>
  <si>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</si>
  <si>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</si>
  <si>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</si>
  <si>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</si>
  <si>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</si>
  <si>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</si>
  <si>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</si>
  <si>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</si>
  <si>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</si>
  <si>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</si>
  <si>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</si>
  <si>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</si>
  <si>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</si>
  <si>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</si>
  <si>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</si>
  <si>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</si>
  <si>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</si>
  <si>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</si>
  <si>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</si>
  <si>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</si>
  <si>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</si>
  <si>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</si>
  <si>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</si>
  <si>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</si>
  <si>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</si>
  <si>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</si>
  <si>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</si>
  <si>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</si>
  <si>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</si>
  <si>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</si>
  <si>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</si>
  <si>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</si>
  <si>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</si>
  <si>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</si>
  <si>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</si>
  <si>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</si>
  <si>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</si>
  <si>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</si>
  <si>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</si>
  <si>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</si>
  <si>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</si>
  <si>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</si>
  <si>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</si>
  <si>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</si>
  <si>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</si>
  <si>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</si>
  <si>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</si>
  <si>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</si>
  <si>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</si>
  <si>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</si>
  <si>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</si>
  <si>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</si>
  <si>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</si>
  <si>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</si>
  <si>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</si>
  <si>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</si>
  <si>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</si>
  <si>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</si>
  <si>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</si>
  <si>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</si>
  <si>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</si>
  <si>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</si>
  <si>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</si>
  <si>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</si>
  <si>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</si>
  <si>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</si>
  <si>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</si>
  <si>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</si>
  <si>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</si>
  <si>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</si>
  <si>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</si>
  <si>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</si>
  <si>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</si>
  <si>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</si>
  <si>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</si>
  <si>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</si>
  <si>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</si>
  <si>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</si>
  <si>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</si>
  <si>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</si>
  <si>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</si>
  <si>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</si>
  <si>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</si>
  <si>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</si>
  <si>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</si>
  <si>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</si>
  <si>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</si>
  <si>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</si>
  <si>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</si>
  <si>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</si>
  <si>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</si>
  <si>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</si>
  <si>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</si>
  <si>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</si>
  <si>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</si>
  <si>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</si>
  <si>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</si>
  <si>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</si>
  <si>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</si>
  <si>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</si>
  <si>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</si>
  <si>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</si>
  <si>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</si>
  <si>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</si>
  <si>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</si>
  <si>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</si>
  <si>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</si>
  <si>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</si>
  <si>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</si>
  <si>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</si>
  <si>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</si>
  <si>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</si>
  <si>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</si>
  <si>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</si>
  <si>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</si>
  <si>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</si>
  <si>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</si>
  <si>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</si>
  <si>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</si>
  <si>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</si>
  <si>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</si>
  <si>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</si>
  <si>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</si>
  <si>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</si>
  <si>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</si>
  <si>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</si>
  <si>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</si>
  <si>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</si>
  <si>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</si>
  <si>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</si>
  <si>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</si>
  <si>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</si>
  <si>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</si>
  <si>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</si>
  <si>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</si>
  <si>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</si>
  <si>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</si>
  <si>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</si>
  <si>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</si>
  <si>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</si>
  <si>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</si>
  <si>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</si>
  <si>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</si>
  <si>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</si>
  <si>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</si>
  <si>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</si>
  <si>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</si>
  <si>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</si>
  <si>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</si>
  <si>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</si>
  <si>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</si>
  <si>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</si>
  <si>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</si>
  <si>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</si>
  <si>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</si>
  <si>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</si>
  <si>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</si>
  <si>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</si>
  <si>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</si>
  <si>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</si>
  <si>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</si>
  <si>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</si>
  <si>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</si>
  <si>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</si>
  <si>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</si>
  <si>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</si>
  <si>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</si>
  <si>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</si>
  <si>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</si>
  <si>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</si>
  <si>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</si>
  <si>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</si>
  <si>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</si>
  <si>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</si>
  <si>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</si>
  <si>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</si>
  <si>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</si>
  <si>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</si>
  <si>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</si>
  <si>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</si>
  <si>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</si>
  <si>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</si>
  <si>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</si>
  <si>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</si>
  <si>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</si>
  <si>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</si>
  <si>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</si>
  <si>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</si>
  <si>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</si>
  <si>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</si>
  <si>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</si>
  <si>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</si>
  <si>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</si>
  <si>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</si>
  <si>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</si>
  <si>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</si>
  <si>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</si>
  <si>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</si>
  <si>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</si>
  <si>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</si>
  <si>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</si>
  <si>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</si>
  <si>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</si>
  <si>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</si>
  <si>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</si>
  <si>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</si>
  <si>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</si>
  <si>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</si>
  <si>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</si>
  <si>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</si>
  <si>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</si>
  <si>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</si>
  <si>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</si>
  <si>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</si>
  <si>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</si>
  <si>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</si>
  <si>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</si>
  <si>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</si>
  <si>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</si>
  <si>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</si>
  <si>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</si>
  <si>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</si>
  <si>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</si>
  <si>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</si>
  <si>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</si>
  <si>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</si>
  <si>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</si>
  <si>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</si>
  <si>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</si>
  <si>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</si>
  <si>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</si>
  <si>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</si>
  <si>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</si>
  <si>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</si>
  <si>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</si>
  <si>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</si>
  <si>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</si>
  <si>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</si>
  <si>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</si>
  <si>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</si>
  <si>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</si>
  <si>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</si>
  <si>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</si>
  <si>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</si>
  <si>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</si>
  <si>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</si>
  <si>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</si>
  <si>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</si>
  <si>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</si>
  <si>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</si>
  <si>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</si>
  <si>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</si>
  <si>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</si>
  <si>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</si>
  <si>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</si>
  <si>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</si>
  <si>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</si>
  <si>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</si>
  <si>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</si>
  <si>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</si>
  <si>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</si>
  <si>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</si>
  <si>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</si>
  <si>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</si>
  <si>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</si>
  <si>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</si>
  <si>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</si>
  <si>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</si>
  <si>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</si>
  <si>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</si>
  <si>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</si>
  <si>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</si>
  <si>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</si>
  <si>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</si>
  <si>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</si>
  <si>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</si>
  <si>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</si>
  <si>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</si>
  <si>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</si>
  <si>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</si>
  <si>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</si>
  <si>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</si>
  <si>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</si>
  <si>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</si>
  <si>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</si>
  <si>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</si>
  <si>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</si>
  <si>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</si>
  <si>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</si>
  <si>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</si>
  <si>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</si>
  <si>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</si>
  <si>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</si>
  <si>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</si>
  <si>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</si>
  <si>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</si>
  <si>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</si>
  <si>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</si>
  <si>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</si>
  <si>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</si>
  <si>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</si>
  <si>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</si>
  <si>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</si>
  <si>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</si>
  <si>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</si>
  <si>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</si>
  <si>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</si>
  <si>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</si>
  <si>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</si>
  <si>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</si>
  <si>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</si>
  <si>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</si>
  <si>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</si>
  <si>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</si>
  <si>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</si>
  <si>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</si>
  <si>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</si>
  <si>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</si>
  <si>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</si>
  <si>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</si>
  <si>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</si>
  <si>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</si>
  <si>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</si>
  <si>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</si>
  <si>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</si>
  <si>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</si>
  <si>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</si>
  <si>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</si>
  <si>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</si>
  <si>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</si>
  <si>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</si>
  <si>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</si>
  <si>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</si>
  <si>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</si>
  <si>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</si>
  <si>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</si>
  <si>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</si>
  <si>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</si>
  <si>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</si>
  <si>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</si>
  <si>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</si>
  <si>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</si>
  <si>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</si>
  <si>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</si>
  <si>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</si>
  <si>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</si>
  <si>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</si>
  <si>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</si>
  <si>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</si>
  <si>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</si>
  <si>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</si>
  <si>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</si>
  <si>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</si>
  <si>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</si>
  <si>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</si>
  <si>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</si>
  <si>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</si>
  <si>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</si>
  <si>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</si>
  <si>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</si>
  <si>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</si>
  <si>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</si>
  <si>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</si>
  <si>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</si>
  <si>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</si>
  <si>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</si>
  <si>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</si>
  <si>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</si>
  <si>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</si>
  <si>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</si>
  <si>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</si>
  <si>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</si>
  <si>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</si>
  <si>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</si>
  <si>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</si>
  <si>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</si>
  <si>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</si>
  <si>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</si>
  <si>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</si>
  <si>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</si>
  <si>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</si>
  <si>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</si>
  <si>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</si>
  <si>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</si>
  <si>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</si>
  <si>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</si>
  <si>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</si>
  <si>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</si>
  <si>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</si>
  <si>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</si>
  <si>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</si>
  <si>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</si>
  <si>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</si>
  <si>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</si>
  <si>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</si>
  <si>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</si>
  <si>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</si>
  <si>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</si>
  <si>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</si>
  <si>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</si>
  <si>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</si>
  <si>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</si>
  <si>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</si>
  <si>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</si>
  <si>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</si>
  <si>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</si>
  <si>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</si>
  <si>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</si>
  <si>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</si>
  <si>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</si>
  <si>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</si>
  <si>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</si>
  <si>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</si>
  <si>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</si>
  <si>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</si>
  <si>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</si>
  <si>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</si>
  <si>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</si>
  <si>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</si>
  <si>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</si>
  <si>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</si>
  <si>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</si>
  <si>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</si>
  <si>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</si>
  <si>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</si>
  <si>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</si>
  <si>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</si>
  <si>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</si>
  <si>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</si>
  <si>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</si>
  <si>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</si>
  <si>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</si>
  <si>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</si>
  <si>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</si>
  <si>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</si>
  <si>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</si>
  <si>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</si>
  <si>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</si>
  <si>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</si>
  <si>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</si>
  <si>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</si>
  <si>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</si>
  <si>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</si>
  <si>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</si>
  <si>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</si>
  <si>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</si>
  <si>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</si>
  <si>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</si>
  <si>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</si>
  <si>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</si>
  <si>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</si>
  <si>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</si>
  <si>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</si>
  <si>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</si>
  <si>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</si>
  <si>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</si>
  <si>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</si>
  <si>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</si>
  <si>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</si>
  <si>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</si>
  <si>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</si>
  <si>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</si>
  <si>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</si>
  <si>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</si>
  <si>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</si>
  <si>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</si>
  <si>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</si>
  <si>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</si>
  <si>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</si>
  <si>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</si>
  <si>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</si>
  <si>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</si>
  <si>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</si>
  <si>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</si>
  <si>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</si>
  <si>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</si>
  <si>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</si>
  <si>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</si>
  <si>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</si>
  <si>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</si>
  <si>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</si>
  <si>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</si>
  <si>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</si>
  <si>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</si>
  <si>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</si>
  <si>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</si>
  <si>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</si>
  <si>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</si>
  <si>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</si>
  <si>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</si>
  <si>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</si>
  <si>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</si>
  <si>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</si>
  <si>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</si>
  <si>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</si>
  <si>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</si>
  <si>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</si>
  <si>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</si>
  <si>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</si>
  <si>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</si>
  <si>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</si>
  <si>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</si>
  <si>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</si>
  <si>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</si>
  <si>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</si>
  <si>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</si>
  <si>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</si>
  <si>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</si>
  <si>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</si>
  <si>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</si>
  <si>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</si>
  <si>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</si>
  <si>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</si>
  <si>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</si>
  <si>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</si>
  <si>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</si>
  <si>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</si>
  <si>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</si>
  <si>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</si>
  <si>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</si>
  <si>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</si>
  <si>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</si>
  <si>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</si>
  <si>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</si>
  <si>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</si>
  <si>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</si>
  <si>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</si>
  <si>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</si>
  <si>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</si>
  <si>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</si>
  <si>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</si>
  <si>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</si>
  <si>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</si>
  <si>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</si>
  <si>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</si>
  <si>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</si>
  <si>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Hiroyuki Yokomi</t>
  </si>
  <si>
    <t>Procurement Division General Manager of Planning &amp; Administration Dept.</t>
  </si>
  <si>
    <t>conflict_minerals@murata.com</t>
  </si>
  <si>
    <t xml:space="preserve">(CID003293) Jiangsu Xiongfeng Technology Co., Ltd., (CID003212) Ganzhou Tengyuan Cobalt New Material Co., Ltd., (CID003215) Tianjin Maolian Science &amp; Technology Co., Ltd., (CID003291) Guangdong Jiana Energy Technology Co., Ltd. source Cobalt from the DRC or an adjoining country. </t>
  </si>
  <si>
    <t>Greater than 90%</t>
    <phoneticPr fontId="84" type="noConversion"/>
  </si>
  <si>
    <t>https://corporate.murata.com/en-us/csr/people/suppliers
https://corporate.murata.com/ja-jp/csr/people/suppliers</t>
    <phoneticPr fontId="84" type="noConversion"/>
  </si>
  <si>
    <t>DRC</t>
  </si>
  <si>
    <t>Zambia</t>
  </si>
  <si>
    <t>This smelter is RMI Conformant.
http://www.responsiblemineralsinitiative.org/tantalum-smelters-list/</t>
  </si>
  <si>
    <t>This smelter is RMI Conformant.
http://www.responsiblemineralsinitiative.org/tin-smelters-list/</t>
  </si>
  <si>
    <t>Murata Electronics Europe B.V.</t>
  </si>
  <si>
    <t>Roland Endreß</t>
  </si>
  <si>
    <t>environment-europe@murata.com</t>
  </si>
  <si>
    <t>+49 911 6687 0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</si>
</sst>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4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2"/>
      <color indexed="12"/>
      <name val="Cambria"/>
      <family val="3"/>
      <charset val="128"/>
      <scheme val="major"/>
    </font>
    <font>
      <sz val="12"/>
      <name val="Cambria"/>
      <family val="3"/>
      <charset val="128"/>
      <scheme val="major"/>
    </font>
    <font>
      <u/>
      <sz val="12"/>
      <color theme="10"/>
      <name val="Cambria"/>
      <family val="1"/>
    </font>
  </fonts>
  <fills count="9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s>
  <cellStyleXfs count="1135">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8" fillId="85" borderId="0" applyNumberFormat="0" applyBorder="0" applyAlignment="0" applyProtection="0"/>
    <xf numFmtId="0" fontId="118" fillId="86" borderId="0" applyNumberFormat="0" applyBorder="0" applyAlignment="0" applyProtection="0"/>
    <xf numFmtId="0" fontId="118" fillId="87" borderId="0" applyNumberFormat="0" applyBorder="0" applyAlignment="0" applyProtection="0"/>
    <xf numFmtId="0" fontId="118" fillId="88" borderId="0" applyNumberFormat="0" applyBorder="0" applyAlignment="0" applyProtection="0"/>
    <xf numFmtId="0" fontId="118" fillId="89" borderId="0" applyNumberFormat="0" applyBorder="0" applyAlignment="0" applyProtection="0"/>
    <xf numFmtId="0" fontId="118" fillId="90" borderId="0" applyNumberFormat="0" applyBorder="0" applyAlignment="0" applyProtection="0"/>
    <xf numFmtId="0" fontId="118" fillId="91" borderId="0" applyNumberFormat="0" applyBorder="0" applyAlignment="0" applyProtection="0"/>
    <xf numFmtId="0" fontId="118" fillId="92" borderId="0" applyNumberFormat="0" applyBorder="0" applyAlignment="0" applyProtection="0"/>
    <xf numFmtId="0" fontId="118" fillId="9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120" fillId="26" borderId="0" applyNumberFormat="0" applyBorder="0" applyAlignment="0" applyProtection="0"/>
    <xf numFmtId="0" fontId="121" fillId="27" borderId="1" applyNumberFormat="0" applyAlignment="0" applyProtection="0"/>
    <xf numFmtId="0" fontId="122" fillId="28" borderId="2" applyNumberFormat="0" applyAlignment="0" applyProtection="0"/>
    <xf numFmtId="41" fontId="13" fillId="0" borderId="0" applyFont="0" applyFill="0" applyBorder="0" applyAlignment="0" applyProtection="0"/>
    <xf numFmtId="17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0" fontId="123" fillId="0" borderId="0" applyNumberFormat="0" applyFill="0" applyBorder="0" applyAlignment="0" applyProtection="0"/>
    <xf numFmtId="0" fontId="124" fillId="29" borderId="0" applyNumberFormat="0" applyBorder="0" applyAlignment="0" applyProtection="0"/>
    <xf numFmtId="0" fontId="125" fillId="0" borderId="3" applyNumberFormat="0" applyFill="0" applyAlignment="0" applyProtection="0"/>
    <xf numFmtId="0" fontId="126" fillId="0" borderId="76" applyNumberFormat="0" applyFill="0" applyAlignment="0" applyProtection="0"/>
    <xf numFmtId="0" fontId="127" fillId="0" borderId="5"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41" fillId="0" borderId="0" applyNumberFormat="0" applyFill="0" applyBorder="0">
      <protection locked="0"/>
    </xf>
    <xf numFmtId="0" fontId="130" fillId="30" borderId="1" applyNumberFormat="0" applyAlignment="0" applyProtection="0"/>
    <xf numFmtId="0" fontId="131" fillId="0" borderId="6" applyNumberFormat="0" applyFill="0" applyAlignment="0" applyProtection="0"/>
    <xf numFmtId="0" fontId="132" fillId="31"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3" fillId="0" borderId="0">
      <alignment vertical="center"/>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4" fillId="0" borderId="0"/>
    <xf numFmtId="0" fontId="118" fillId="32" borderId="7" applyNumberFormat="0" applyFont="0" applyAlignment="0" applyProtection="0"/>
    <xf numFmtId="0" fontId="135" fillId="27" borderId="8"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6" fillId="0" borderId="0" applyNumberFormat="0" applyFill="0" applyBorder="0" applyAlignment="0" applyProtection="0"/>
    <xf numFmtId="0" fontId="137" fillId="0" borderId="9" applyNumberFormat="0" applyFill="0" applyAlignment="0" applyProtection="0"/>
    <xf numFmtId="0" fontId="138" fillId="0" borderId="0" applyNumberFormat="0" applyFill="0" applyBorder="0" applyAlignment="0" applyProtection="0"/>
    <xf numFmtId="0" fontId="1" fillId="0" borderId="0"/>
  </cellStyleXfs>
  <cellXfs count="41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40" fillId="45" borderId="33" xfId="0" applyNumberFormat="1" applyFont="1" applyFill="1" applyBorder="1" applyAlignment="1" applyProtection="1">
      <alignment horizontal="left" vertical="center" wrapText="1"/>
      <protection locked="0"/>
    </xf>
    <xf numFmtId="49" fontId="140" fillId="45" borderId="11" xfId="0" applyNumberFormat="1" applyFont="1" applyFill="1" applyBorder="1" applyAlignment="1" applyProtection="1">
      <alignment horizontal="left" vertical="center" wrapText="1"/>
      <protection locked="0"/>
    </xf>
    <xf numFmtId="49" fontId="139" fillId="45" borderId="56" xfId="498" applyNumberFormat="1" applyFont="1" applyFill="1" applyBorder="1" applyAlignment="1">
      <alignment horizontal="left" vertical="center" wrapText="1"/>
      <protection locked="0"/>
    </xf>
  </cellXfs>
  <cellStyles count="1135">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2 4" xfId="829" xr:uid="{17891E2C-0849-4EA4-B64F-625DF70B4C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2 4" xfId="830" xr:uid="{B571CF20-65C3-4AB7-9248-2486D4C4B533}"/>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2 4" xfId="831" xr:uid="{5FFB187E-AC4E-4BDF-82D7-CEE9C60A3895}"/>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2 4" xfId="832" xr:uid="{E46E8F9C-D1AE-49AC-9279-3274A3C26E33}"/>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2 4" xfId="833" xr:uid="{43B1B378-8027-42BA-A0E3-DC711636AB7C}"/>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2 4" xfId="834" xr:uid="{9CEEC494-746C-407E-AB5F-DBF88FAA97FF}"/>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2 4" xfId="835" xr:uid="{5C971358-E8FC-4766-BAC2-96D2EFBB4345}"/>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2 4" xfId="836" xr:uid="{DA8A7E61-FD6A-46EF-B394-0D4674DFC58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2 4" xfId="837" xr:uid="{3953F15E-2405-4450-9149-398EF9EFAC13}"/>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2 4" xfId="838" xr:uid="{13410911-37AE-4257-81DC-A7E0A1F56F04}"/>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2 4" xfId="839" xr:uid="{1804131D-FCB8-4417-AABF-976D5E98B734}"/>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2 4" xfId="840" xr:uid="{73243643-98A0-4DC5-B538-4F5B98A71919}"/>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2 3" xfId="841" xr:uid="{E70AC049-0DB6-4B4D-B556-5F15A90E136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2 3" xfId="842" xr:uid="{8326ADC3-05B6-435F-A0E3-7287304BDFD5}"/>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2 3" xfId="843" xr:uid="{7ED5C61A-ADFD-4478-8E16-1591F201E487}"/>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2 3" xfId="844" xr:uid="{3A7E4F49-AE53-433E-B6A5-D035671A27B7}"/>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2 3" xfId="845" xr:uid="{7C96D759-AC86-4D13-912A-8B2D7DC5F021}"/>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2 3" xfId="846" xr:uid="{337D397C-F8AF-4463-9821-032DA343BCBC}"/>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1 2 3" xfId="847" xr:uid="{2627DDCF-FFE5-4EF0-A867-16A9FDCD43ED}"/>
    <cellStyle name="Accent2" xfId="691" builtinId="33" customBuiltin="1"/>
    <cellStyle name="Accent2 2" xfId="25" xr:uid="{00000000-0005-0000-0000-00003A000000}"/>
    <cellStyle name="Accent2 2 2" xfId="616" xr:uid="{00000000-0005-0000-0000-00003B000000}"/>
    <cellStyle name="Accent2 2 3" xfId="848" xr:uid="{9B27A3F3-69F9-4EEF-8091-76FF3D3247DC}"/>
    <cellStyle name="Accent3" xfId="695" builtinId="37" customBuiltin="1"/>
    <cellStyle name="Accent3 2" xfId="26" xr:uid="{00000000-0005-0000-0000-00003D000000}"/>
    <cellStyle name="Accent3 2 2" xfId="617" xr:uid="{00000000-0005-0000-0000-00003E000000}"/>
    <cellStyle name="Accent3 2 3" xfId="849" xr:uid="{39F67F17-19E8-48A9-8A05-8C94EC58C3FC}"/>
    <cellStyle name="Accent4" xfId="699" builtinId="41" customBuiltin="1"/>
    <cellStyle name="Accent4 2" xfId="27" xr:uid="{00000000-0005-0000-0000-000040000000}"/>
    <cellStyle name="Accent4 2 2" xfId="618" xr:uid="{00000000-0005-0000-0000-000041000000}"/>
    <cellStyle name="Accent4 2 3" xfId="850" xr:uid="{B032D5C8-3B5F-4A4E-B5B9-305F75B2E954}"/>
    <cellStyle name="Accent5" xfId="703" builtinId="45" customBuiltin="1"/>
    <cellStyle name="Accent5 2" xfId="28" xr:uid="{00000000-0005-0000-0000-000043000000}"/>
    <cellStyle name="Accent5 2 2" xfId="619" xr:uid="{00000000-0005-0000-0000-000044000000}"/>
    <cellStyle name="Accent5 2 3" xfId="851" xr:uid="{3C550922-FE39-4A8B-89E8-09AE05982BCD}"/>
    <cellStyle name="Accent6" xfId="707" builtinId="49" customBuiltin="1"/>
    <cellStyle name="Accent6 2" xfId="29" xr:uid="{00000000-0005-0000-0000-000046000000}"/>
    <cellStyle name="Accent6 2 2" xfId="620" xr:uid="{00000000-0005-0000-0000-000047000000}"/>
    <cellStyle name="Accent6 2 3" xfId="852" xr:uid="{D684F084-FE8F-43F3-99F8-2CE7F1AAD8D3}"/>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ad 3 3" xfId="853" xr:uid="{5D66727B-BA60-449C-A145-DED69F6D0893}"/>
    <cellStyle name="Calculation" xfId="681" builtinId="22" customBuiltin="1"/>
    <cellStyle name="Calculation 2" xfId="32" xr:uid="{00000000-0005-0000-0000-00004E000000}"/>
    <cellStyle name="Calculation 2 2" xfId="623" xr:uid="{00000000-0005-0000-0000-00004F000000}"/>
    <cellStyle name="Calculation 2 3" xfId="854" xr:uid="{FC57C62A-2C5B-4A6C-B181-E0CC5F9C2A68}"/>
    <cellStyle name="Check Cell" xfId="683" builtinId="23" customBuiltin="1"/>
    <cellStyle name="Check Cell 2" xfId="33" xr:uid="{00000000-0005-0000-0000-000051000000}"/>
    <cellStyle name="Check Cell 2 2" xfId="624" xr:uid="{00000000-0005-0000-0000-000052000000}"/>
    <cellStyle name="Check Cell 2 3" xfId="855" xr:uid="{1B0DF1BF-F42F-498B-8734-82F7B4959DF7}"/>
    <cellStyle name="Comma" xfId="4" xr:uid="{00000000-0005-0000-0000-000053000000}"/>
    <cellStyle name="Comma [0]" xfId="5" xr:uid="{00000000-0005-0000-0000-000054000000}"/>
    <cellStyle name="Comma [0] 2" xfId="34" xr:uid="{00000000-0005-0000-0000-000055000000}"/>
    <cellStyle name="Comma [0] 2 2" xfId="856" xr:uid="{C939B4F2-7802-46B8-A175-EA405B749BE7}"/>
    <cellStyle name="Comma [0] 3" xfId="35" xr:uid="{00000000-0005-0000-0000-000056000000}"/>
    <cellStyle name="Comma [0] 3 2" xfId="857" xr:uid="{03D4DDC1-6211-4655-AF17-FC2822A094ED}"/>
    <cellStyle name="Comma [0] 4" xfId="36" xr:uid="{00000000-0005-0000-0000-000057000000}"/>
    <cellStyle name="Comma 10" xfId="37" xr:uid="{00000000-0005-0000-0000-000058000000}"/>
    <cellStyle name="Comma 10 2" xfId="858" xr:uid="{2FF6BC19-5509-442F-AC1D-CC1B2BAEB1A2}"/>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9" xr:uid="{33FC85F1-80A1-4031-9D83-1AAB7BC1312B}"/>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60" xr:uid="{3F4E672C-D168-4471-B8EB-0C86EC03D89A}"/>
    <cellStyle name="Comma 117" xfId="56" xr:uid="{00000000-0005-0000-0000-00006B000000}"/>
    <cellStyle name="Comma 117 2" xfId="861" xr:uid="{6BC430B9-B005-4CB4-AE9A-124F06917732}"/>
    <cellStyle name="Comma 118" xfId="57" xr:uid="{00000000-0005-0000-0000-00006C000000}"/>
    <cellStyle name="Comma 118 2" xfId="862" xr:uid="{B8E7990C-70CF-4664-AF15-1441B6AB2123}"/>
    <cellStyle name="Comma 119" xfId="58" xr:uid="{00000000-0005-0000-0000-00006D000000}"/>
    <cellStyle name="Comma 119 2" xfId="863" xr:uid="{39E1BBAD-29D3-4730-9E47-EB5F6CE2D44C}"/>
    <cellStyle name="Comma 12" xfId="59" xr:uid="{00000000-0005-0000-0000-00006E000000}"/>
    <cellStyle name="Comma 12 2" xfId="864" xr:uid="{4D2D2CB9-B3B3-4FA2-B784-9BD53846A293}"/>
    <cellStyle name="Comma 120" xfId="60" xr:uid="{00000000-0005-0000-0000-00006F000000}"/>
    <cellStyle name="Comma 120 2" xfId="865" xr:uid="{F750D9A5-69EE-41A8-906B-708D644F4E47}"/>
    <cellStyle name="Comma 121" xfId="61" xr:uid="{00000000-0005-0000-0000-000070000000}"/>
    <cellStyle name="Comma 121 2" xfId="866" xr:uid="{9B38F2E4-B712-4D89-A465-2F5839611D5E}"/>
    <cellStyle name="Comma 122" xfId="62" xr:uid="{00000000-0005-0000-0000-000071000000}"/>
    <cellStyle name="Comma 122 2" xfId="867" xr:uid="{E0FDD338-ADB8-487B-9658-93B6C89EB31C}"/>
    <cellStyle name="Comma 123" xfId="63" xr:uid="{00000000-0005-0000-0000-000072000000}"/>
    <cellStyle name="Comma 123 2" xfId="868" xr:uid="{9D01E988-63EE-4A96-87CA-9C2EB58F82A6}"/>
    <cellStyle name="Comma 124" xfId="64" xr:uid="{00000000-0005-0000-0000-000073000000}"/>
    <cellStyle name="Comma 124 2" xfId="869" xr:uid="{6593618C-B66C-46D3-BCAD-263E80CE195F}"/>
    <cellStyle name="Comma 125" xfId="65" xr:uid="{00000000-0005-0000-0000-000074000000}"/>
    <cellStyle name="Comma 125 2" xfId="870" xr:uid="{F82C4448-15E5-425B-B565-096E503E1525}"/>
    <cellStyle name="Comma 126" xfId="66" xr:uid="{00000000-0005-0000-0000-000075000000}"/>
    <cellStyle name="Comma 126 2" xfId="871" xr:uid="{3EADB897-D8D7-42C6-A21C-3B66A9F8F4F2}"/>
    <cellStyle name="Comma 127" xfId="67" xr:uid="{00000000-0005-0000-0000-000076000000}"/>
    <cellStyle name="Comma 127 2" xfId="872" xr:uid="{282BC810-FC0B-4758-8005-9CCBA7972315}"/>
    <cellStyle name="Comma 128" xfId="68" xr:uid="{00000000-0005-0000-0000-000077000000}"/>
    <cellStyle name="Comma 128 2" xfId="873" xr:uid="{8B321BBD-4FC2-4164-B98D-4E16899A802C}"/>
    <cellStyle name="Comma 129" xfId="69" xr:uid="{00000000-0005-0000-0000-000078000000}"/>
    <cellStyle name="Comma 129 2" xfId="874" xr:uid="{4C754970-94BC-403A-A478-64F35518F39B}"/>
    <cellStyle name="Comma 13" xfId="70" xr:uid="{00000000-0005-0000-0000-000079000000}"/>
    <cellStyle name="Comma 13 2" xfId="875" xr:uid="{7210A66B-C4CA-44D2-9648-6DCC56919267}"/>
    <cellStyle name="Comma 130" xfId="71" xr:uid="{00000000-0005-0000-0000-00007A000000}"/>
    <cellStyle name="Comma 130 2" xfId="876" xr:uid="{ECE88709-47A3-48A7-AF96-8FED2E9E926A}"/>
    <cellStyle name="Comma 131" xfId="72" xr:uid="{00000000-0005-0000-0000-00007B000000}"/>
    <cellStyle name="Comma 131 2" xfId="877" xr:uid="{4B059217-56A7-4645-B52C-76E266CE1459}"/>
    <cellStyle name="Comma 132" xfId="73" xr:uid="{00000000-0005-0000-0000-00007C000000}"/>
    <cellStyle name="Comma 132 2" xfId="878" xr:uid="{ED659BB8-2AA8-49B5-813B-4F2A8D03BB83}"/>
    <cellStyle name="Comma 133" xfId="74" xr:uid="{00000000-0005-0000-0000-00007D000000}"/>
    <cellStyle name="Comma 133 2" xfId="879" xr:uid="{BC91AAD0-A280-4D9A-BD36-F5703D38B9AC}"/>
    <cellStyle name="Comma 134" xfId="75" xr:uid="{00000000-0005-0000-0000-00007E000000}"/>
    <cellStyle name="Comma 134 2" xfId="880" xr:uid="{8E7533C1-886F-406D-A997-0FF1878A0C45}"/>
    <cellStyle name="Comma 135" xfId="76" xr:uid="{00000000-0005-0000-0000-00007F000000}"/>
    <cellStyle name="Comma 135 2" xfId="881" xr:uid="{E2742ADF-BB80-4791-9E17-FFEA7669ACBE}"/>
    <cellStyle name="Comma 136" xfId="77" xr:uid="{00000000-0005-0000-0000-000080000000}"/>
    <cellStyle name="Comma 136 2" xfId="882" xr:uid="{555773EE-5262-4DB3-A3AC-84FC0189A325}"/>
    <cellStyle name="Comma 137" xfId="78" xr:uid="{00000000-0005-0000-0000-000081000000}"/>
    <cellStyle name="Comma 137 2" xfId="883" xr:uid="{D7F6D372-0309-494B-94B0-35EB5DC2F7D4}"/>
    <cellStyle name="Comma 138" xfId="79" xr:uid="{00000000-0005-0000-0000-000082000000}"/>
    <cellStyle name="Comma 138 2" xfId="884" xr:uid="{E5D009C3-D12B-4DA2-B89A-B256A260C9C1}"/>
    <cellStyle name="Comma 139" xfId="80" xr:uid="{00000000-0005-0000-0000-000083000000}"/>
    <cellStyle name="Comma 14" xfId="81" xr:uid="{00000000-0005-0000-0000-000084000000}"/>
    <cellStyle name="Comma 14 2" xfId="885" xr:uid="{69704F7B-C08F-4AE5-84DE-7D77C9123828}"/>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86" xr:uid="{F9E4ABE3-3BF3-4714-B0B0-4F14363C3FB3}"/>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87" xr:uid="{66F532DD-6EEF-48A2-8ABE-14B8B5578F15}"/>
    <cellStyle name="Comma 160" xfId="104" xr:uid="{00000000-0005-0000-0000-00009B000000}"/>
    <cellStyle name="Comma 160 2" xfId="888" xr:uid="{28BC5DB3-495D-489C-B27B-8019A4B551DD}"/>
    <cellStyle name="Comma 161" xfId="105" xr:uid="{00000000-0005-0000-0000-00009C000000}"/>
    <cellStyle name="Comma 161 2" xfId="889" xr:uid="{310208D2-5CF3-47D7-97A6-5B215D22AC0A}"/>
    <cellStyle name="Comma 162" xfId="106" xr:uid="{00000000-0005-0000-0000-00009D000000}"/>
    <cellStyle name="Comma 162 2" xfId="890" xr:uid="{E9CE71C1-8D44-4C04-915B-7F110116F201}"/>
    <cellStyle name="Comma 163" xfId="107" xr:uid="{00000000-0005-0000-0000-00009E000000}"/>
    <cellStyle name="Comma 163 2" xfId="891" xr:uid="{635058C3-BF31-4B3A-AF02-D3882116788D}"/>
    <cellStyle name="Comma 164" xfId="108" xr:uid="{00000000-0005-0000-0000-00009F000000}"/>
    <cellStyle name="Comma 164 2" xfId="892" xr:uid="{9D794C18-54A5-4349-B0E1-ECA88683C6F6}"/>
    <cellStyle name="Comma 165" xfId="109" xr:uid="{00000000-0005-0000-0000-0000A0000000}"/>
    <cellStyle name="Comma 165 2" xfId="893" xr:uid="{FD0411B2-E79B-4DF6-A418-7BEFB6DFC92D}"/>
    <cellStyle name="Comma 166" xfId="110" xr:uid="{00000000-0005-0000-0000-0000A1000000}"/>
    <cellStyle name="Comma 166 2" xfId="894" xr:uid="{0ED1D8AF-BDAF-41C9-B6F5-E79BA71A0752}"/>
    <cellStyle name="Comma 167" xfId="111" xr:uid="{00000000-0005-0000-0000-0000A2000000}"/>
    <cellStyle name="Comma 167 2" xfId="895" xr:uid="{FEB69EAF-0679-437C-92B0-126F4A18CB45}"/>
    <cellStyle name="Comma 168" xfId="112" xr:uid="{00000000-0005-0000-0000-0000A3000000}"/>
    <cellStyle name="Comma 168 2" xfId="896" xr:uid="{DEF823A1-6013-401A-99DD-4A590C137AD4}"/>
    <cellStyle name="Comma 169" xfId="113" xr:uid="{00000000-0005-0000-0000-0000A4000000}"/>
    <cellStyle name="Comma 169 2" xfId="897" xr:uid="{4060775A-75A8-4711-A7F4-C0B8183F58AE}"/>
    <cellStyle name="Comma 17" xfId="114" xr:uid="{00000000-0005-0000-0000-0000A5000000}"/>
    <cellStyle name="Comma 17 2" xfId="898" xr:uid="{C641B3B0-BE49-4652-AF5E-D3C6127752E1}"/>
    <cellStyle name="Comma 170" xfId="115" xr:uid="{00000000-0005-0000-0000-0000A6000000}"/>
    <cellStyle name="Comma 170 2" xfId="899" xr:uid="{90F767EF-89A2-4B16-B284-19B3238D49C4}"/>
    <cellStyle name="Comma 171" xfId="116" xr:uid="{00000000-0005-0000-0000-0000A7000000}"/>
    <cellStyle name="Comma 171 2" xfId="900" xr:uid="{B10F92DB-3096-4BA0-AF69-AC2461F74B4B}"/>
    <cellStyle name="Comma 172" xfId="117" xr:uid="{00000000-0005-0000-0000-0000A8000000}"/>
    <cellStyle name="Comma 172 2" xfId="901" xr:uid="{FDCD2B44-E2E3-4EDD-A01D-3319C2B14A52}"/>
    <cellStyle name="Comma 173" xfId="118" xr:uid="{00000000-0005-0000-0000-0000A9000000}"/>
    <cellStyle name="Comma 173 2" xfId="902" xr:uid="{8BA83D46-03D6-4242-8AD3-2806C9829E0F}"/>
    <cellStyle name="Comma 174" xfId="119" xr:uid="{00000000-0005-0000-0000-0000AA000000}"/>
    <cellStyle name="Comma 174 2" xfId="903" xr:uid="{D85E59E1-B78D-4064-9A7F-4AE2018D588D}"/>
    <cellStyle name="Comma 175" xfId="120" xr:uid="{00000000-0005-0000-0000-0000AB000000}"/>
    <cellStyle name="Comma 175 2" xfId="904" xr:uid="{896D6BA8-F1E0-4D19-A4B1-5A219C237515}"/>
    <cellStyle name="Comma 176" xfId="121" xr:uid="{00000000-0005-0000-0000-0000AC000000}"/>
    <cellStyle name="Comma 176 2" xfId="905" xr:uid="{B340607E-5203-432E-8A16-CFE5B0C1C9F8}"/>
    <cellStyle name="Comma 177" xfId="122" xr:uid="{00000000-0005-0000-0000-0000AD000000}"/>
    <cellStyle name="Comma 177 2" xfId="906" xr:uid="{64DCFD7F-2467-421E-AA63-FA4B99EE5D6C}"/>
    <cellStyle name="Comma 178" xfId="123" xr:uid="{00000000-0005-0000-0000-0000AE000000}"/>
    <cellStyle name="Comma 178 2" xfId="907" xr:uid="{604C60C3-B708-4A8B-9ACA-E86E013F5E54}"/>
    <cellStyle name="Comma 179" xfId="124" xr:uid="{00000000-0005-0000-0000-0000AF000000}"/>
    <cellStyle name="Comma 179 2" xfId="908" xr:uid="{08A97810-6ABF-4ACC-BC11-ADCDE6BA1F99}"/>
    <cellStyle name="Comma 18" xfId="125" xr:uid="{00000000-0005-0000-0000-0000B0000000}"/>
    <cellStyle name="Comma 18 2" xfId="909" xr:uid="{13A04F3C-BE6E-454B-B758-593ADE225E27}"/>
    <cellStyle name="Comma 180" xfId="126" xr:uid="{00000000-0005-0000-0000-0000B1000000}"/>
    <cellStyle name="Comma 180 2" xfId="910" xr:uid="{31608D57-32B7-4F5A-A9A0-846DC0294A55}"/>
    <cellStyle name="Comma 181" xfId="127" xr:uid="{00000000-0005-0000-0000-0000B2000000}"/>
    <cellStyle name="Comma 181 2" xfId="911" xr:uid="{DC88E0C7-F5C8-4DD7-ABDE-DEB688CB75E9}"/>
    <cellStyle name="Comma 182" xfId="128" xr:uid="{00000000-0005-0000-0000-0000B3000000}"/>
    <cellStyle name="Comma 182 2" xfId="912" xr:uid="{6000AFBD-BF62-4E17-BD09-D25B0AF9E52A}"/>
    <cellStyle name="Comma 183" xfId="129" xr:uid="{00000000-0005-0000-0000-0000B4000000}"/>
    <cellStyle name="Comma 183 2" xfId="913" xr:uid="{20FC5D5F-4802-4ACF-9F7E-751FEB28074B}"/>
    <cellStyle name="Comma 184" xfId="130" xr:uid="{00000000-0005-0000-0000-0000B5000000}"/>
    <cellStyle name="Comma 184 2" xfId="914" xr:uid="{8E075BA1-16B2-4942-894A-A15E808A128C}"/>
    <cellStyle name="Comma 185" xfId="131" xr:uid="{00000000-0005-0000-0000-0000B6000000}"/>
    <cellStyle name="Comma 185 2" xfId="915" xr:uid="{4C63F86E-76DD-4631-83E5-AADBF27B1FFA}"/>
    <cellStyle name="Comma 186" xfId="132" xr:uid="{00000000-0005-0000-0000-0000B7000000}"/>
    <cellStyle name="Comma 186 2" xfId="916" xr:uid="{46CA678B-E8BA-40B1-8071-B2A4FC397B32}"/>
    <cellStyle name="Comma 187" xfId="133" xr:uid="{00000000-0005-0000-0000-0000B8000000}"/>
    <cellStyle name="Comma 187 2" xfId="917" xr:uid="{9F4DC07A-E5A4-4D79-9F59-E25359852E3B}"/>
    <cellStyle name="Comma 188" xfId="134" xr:uid="{00000000-0005-0000-0000-0000B9000000}"/>
    <cellStyle name="Comma 188 2" xfId="918" xr:uid="{895DC1E1-63E0-4B22-B469-64EB312A4008}"/>
    <cellStyle name="Comma 189" xfId="135" xr:uid="{00000000-0005-0000-0000-0000BA000000}"/>
    <cellStyle name="Comma 189 2" xfId="919" xr:uid="{579129B7-B32E-4190-8285-7B302B692B48}"/>
    <cellStyle name="Comma 19" xfId="136" xr:uid="{00000000-0005-0000-0000-0000BB000000}"/>
    <cellStyle name="Comma 19 2" xfId="920" xr:uid="{C3F2E0AE-8A81-49CC-A3BD-67D0AC8AA039}"/>
    <cellStyle name="Comma 190" xfId="137" xr:uid="{00000000-0005-0000-0000-0000BC000000}"/>
    <cellStyle name="Comma 190 2" xfId="921" xr:uid="{8E5D2BEC-3B57-493D-A162-A6786674BC1B}"/>
    <cellStyle name="Comma 191" xfId="138" xr:uid="{00000000-0005-0000-0000-0000BD000000}"/>
    <cellStyle name="Comma 191 2" xfId="922" xr:uid="{28C0CBB5-7B1B-46C8-A5E8-2B8A67798CD7}"/>
    <cellStyle name="Comma 192" xfId="139" xr:uid="{00000000-0005-0000-0000-0000BE000000}"/>
    <cellStyle name="Comma 192 2" xfId="923" xr:uid="{0773B6B6-C176-4BB3-8050-F33C287A936F}"/>
    <cellStyle name="Comma 193" xfId="140" xr:uid="{00000000-0005-0000-0000-0000BF000000}"/>
    <cellStyle name="Comma 193 2" xfId="924" xr:uid="{1D515CEB-90BF-4BB0-84D3-C2BA9C87C6B5}"/>
    <cellStyle name="Comma 194" xfId="141" xr:uid="{00000000-0005-0000-0000-0000C0000000}"/>
    <cellStyle name="Comma 194 2" xfId="925" xr:uid="{0F4AEA12-A9A8-470D-B251-536703787077}"/>
    <cellStyle name="Comma 195" xfId="142" xr:uid="{00000000-0005-0000-0000-0000C1000000}"/>
    <cellStyle name="Comma 195 2" xfId="926" xr:uid="{A60C561D-0FD4-4793-80E5-218D72C3D82F}"/>
    <cellStyle name="Comma 196" xfId="143" xr:uid="{00000000-0005-0000-0000-0000C2000000}"/>
    <cellStyle name="Comma 196 2" xfId="927" xr:uid="{E92529DF-D1BC-4FA8-87B7-5BF8DFB39698}"/>
    <cellStyle name="Comma 197" xfId="144" xr:uid="{00000000-0005-0000-0000-0000C3000000}"/>
    <cellStyle name="Comma 197 2" xfId="928" xr:uid="{D6EE3B28-D90B-4361-8F19-E2664A08B256}"/>
    <cellStyle name="Comma 198" xfId="145" xr:uid="{00000000-0005-0000-0000-0000C4000000}"/>
    <cellStyle name="Comma 198 2" xfId="929" xr:uid="{B4C6F4A3-63E8-4EA7-A37D-F0954530BFFA}"/>
    <cellStyle name="Comma 199" xfId="146" xr:uid="{00000000-0005-0000-0000-0000C5000000}"/>
    <cellStyle name="Comma 199 2" xfId="930" xr:uid="{DB9DA119-39D4-4CDB-A0AA-5686C8C6CF28}"/>
    <cellStyle name="Comma 2" xfId="147" xr:uid="{00000000-0005-0000-0000-0000C6000000}"/>
    <cellStyle name="Comma 2 2" xfId="931" xr:uid="{5516785B-44DF-4914-BF40-2D549CE84431}"/>
    <cellStyle name="Comma 20" xfId="148" xr:uid="{00000000-0005-0000-0000-0000C7000000}"/>
    <cellStyle name="Comma 20 2" xfId="932" xr:uid="{5095B282-F758-491B-B8CF-E19C0CAB8144}"/>
    <cellStyle name="Comma 200" xfId="149" xr:uid="{00000000-0005-0000-0000-0000C8000000}"/>
    <cellStyle name="Comma 200 2" xfId="933" xr:uid="{8EED2B3D-9ED3-4282-806B-E6CDFF404445}"/>
    <cellStyle name="Comma 201" xfId="150" xr:uid="{00000000-0005-0000-0000-0000C9000000}"/>
    <cellStyle name="Comma 201 2" xfId="934" xr:uid="{1C5AA3CB-3423-4A5C-8D31-A402F69BE45B}"/>
    <cellStyle name="Comma 202" xfId="151" xr:uid="{00000000-0005-0000-0000-0000CA000000}"/>
    <cellStyle name="Comma 202 2" xfId="935" xr:uid="{20C798DA-8F7B-4728-B7C2-A4569C5C8227}"/>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36" xr:uid="{05A5C688-A1BB-43AE-9E57-F0D42BFF6408}"/>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37" xr:uid="{245D035D-32CB-4C09-BF11-FEAF7DF800E5}"/>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3 2" xfId="938" xr:uid="{C35DBE05-6FCA-48C4-B0FF-028FB456288B}"/>
    <cellStyle name="Comma 24" xfId="176" xr:uid="{00000000-0005-0000-0000-0000E3000000}"/>
    <cellStyle name="Comma 24 2" xfId="939" xr:uid="{1E56106E-5838-49E2-A9D7-1642D110AB7C}"/>
    <cellStyle name="Comma 25" xfId="177" xr:uid="{00000000-0005-0000-0000-0000E4000000}"/>
    <cellStyle name="Comma 25 2" xfId="940" xr:uid="{68F3DB1F-D8D1-48C4-B7BA-EC36CFA639F4}"/>
    <cellStyle name="Comma 26" xfId="178" xr:uid="{00000000-0005-0000-0000-0000E5000000}"/>
    <cellStyle name="Comma 26 2" xfId="941" xr:uid="{DF92A8D7-6E48-4EA7-9516-1980937443CD}"/>
    <cellStyle name="Comma 27" xfId="179" xr:uid="{00000000-0005-0000-0000-0000E6000000}"/>
    <cellStyle name="Comma 27 2" xfId="942" xr:uid="{1974F516-CCBA-4190-90DE-2550728058B0}"/>
    <cellStyle name="Comma 28" xfId="180" xr:uid="{00000000-0005-0000-0000-0000E7000000}"/>
    <cellStyle name="Comma 28 2" xfId="943" xr:uid="{6D394D14-42F0-4692-AC19-C1967DC3B6C1}"/>
    <cellStyle name="Comma 29" xfId="181" xr:uid="{00000000-0005-0000-0000-0000E8000000}"/>
    <cellStyle name="Comma 29 2" xfId="944" xr:uid="{03ED8BC9-386E-476D-BB74-E7284D380CFF}"/>
    <cellStyle name="Comma 3" xfId="182" xr:uid="{00000000-0005-0000-0000-0000E9000000}"/>
    <cellStyle name="Comma 3 2" xfId="945" xr:uid="{A02F0446-2729-4910-9128-B4E7363EC041}"/>
    <cellStyle name="Comma 30" xfId="183" xr:uid="{00000000-0005-0000-0000-0000EA000000}"/>
    <cellStyle name="Comma 30 2" xfId="946" xr:uid="{1A98766B-EF2B-4D8E-B520-8D61D33F2AB5}"/>
    <cellStyle name="Comma 31" xfId="184" xr:uid="{00000000-0005-0000-0000-0000EB000000}"/>
    <cellStyle name="Comma 31 2" xfId="947" xr:uid="{B38ACFDF-5ECD-4763-81C5-0C74FC969D14}"/>
    <cellStyle name="Comma 32" xfId="185" xr:uid="{00000000-0005-0000-0000-0000EC000000}"/>
    <cellStyle name="Comma 32 2" xfId="948" xr:uid="{F00D6362-D6D2-417A-B233-73B35B011DD3}"/>
    <cellStyle name="Comma 33" xfId="186" xr:uid="{00000000-0005-0000-0000-0000ED000000}"/>
    <cellStyle name="Comma 33 2" xfId="949" xr:uid="{8215D6DC-67FF-49EE-8A79-04EF8D4505BD}"/>
    <cellStyle name="Comma 34" xfId="187" xr:uid="{00000000-0005-0000-0000-0000EE000000}"/>
    <cellStyle name="Comma 34 2" xfId="950" xr:uid="{CA02DA5F-33D6-4697-97F3-CE494B4FED62}"/>
    <cellStyle name="Comma 35" xfId="188" xr:uid="{00000000-0005-0000-0000-0000EF000000}"/>
    <cellStyle name="Comma 35 2" xfId="951" xr:uid="{D5D7F038-ED23-4E75-A465-D1CA0D0B72B1}"/>
    <cellStyle name="Comma 36" xfId="189" xr:uid="{00000000-0005-0000-0000-0000F0000000}"/>
    <cellStyle name="Comma 36 2" xfId="952" xr:uid="{8BE94D94-33B3-4E0D-8427-DE4156894D17}"/>
    <cellStyle name="Comma 37" xfId="190" xr:uid="{00000000-0005-0000-0000-0000F1000000}"/>
    <cellStyle name="Comma 37 2" xfId="953" xr:uid="{5EF78EAC-DE91-4295-A44A-86C953B77802}"/>
    <cellStyle name="Comma 38" xfId="191" xr:uid="{00000000-0005-0000-0000-0000F2000000}"/>
    <cellStyle name="Comma 38 2" xfId="954" xr:uid="{4758D756-2E4E-46BF-A718-BEA0BD0BFB0E}"/>
    <cellStyle name="Comma 39" xfId="192" xr:uid="{00000000-0005-0000-0000-0000F3000000}"/>
    <cellStyle name="Comma 39 2" xfId="955" xr:uid="{05DDA114-F5D1-47EB-8035-AAF2E88A55F2}"/>
    <cellStyle name="Comma 4" xfId="193" xr:uid="{00000000-0005-0000-0000-0000F4000000}"/>
    <cellStyle name="Comma 4 2" xfId="956" xr:uid="{C54E9C3B-EBB3-4AAA-ABB8-949FA4FAE6D2}"/>
    <cellStyle name="Comma 40" xfId="194" xr:uid="{00000000-0005-0000-0000-0000F5000000}"/>
    <cellStyle name="Comma 40 2" xfId="957" xr:uid="{7A5126D0-E427-44E2-AD9D-4A03A4965F44}"/>
    <cellStyle name="Comma 41" xfId="195" xr:uid="{00000000-0005-0000-0000-0000F6000000}"/>
    <cellStyle name="Comma 41 2" xfId="958" xr:uid="{21333833-9F43-45DB-8719-90FD0146D636}"/>
    <cellStyle name="Comma 42" xfId="196" xr:uid="{00000000-0005-0000-0000-0000F7000000}"/>
    <cellStyle name="Comma 42 2" xfId="959" xr:uid="{F49A4B38-1735-4E2B-87FE-0BDABBAD4474}"/>
    <cellStyle name="Comma 43" xfId="197" xr:uid="{00000000-0005-0000-0000-0000F8000000}"/>
    <cellStyle name="Comma 43 2" xfId="960" xr:uid="{AD2B2DF0-2274-445D-A4E8-1A940F7D6EFC}"/>
    <cellStyle name="Comma 44" xfId="198" xr:uid="{00000000-0005-0000-0000-0000F9000000}"/>
    <cellStyle name="Comma 44 2" xfId="961" xr:uid="{FECA9018-3CE2-4BCA-A2A4-E172328FA5A1}"/>
    <cellStyle name="Comma 45" xfId="199" xr:uid="{00000000-0005-0000-0000-0000FA000000}"/>
    <cellStyle name="Comma 45 2" xfId="962" xr:uid="{334B78D7-5139-4EB2-A0CD-5DA068686193}"/>
    <cellStyle name="Comma 46" xfId="200" xr:uid="{00000000-0005-0000-0000-0000FB000000}"/>
    <cellStyle name="Comma 46 2" xfId="963" xr:uid="{86FF847C-EB77-4BC8-B289-4FAE9DA0185E}"/>
    <cellStyle name="Comma 47" xfId="201" xr:uid="{00000000-0005-0000-0000-0000FC000000}"/>
    <cellStyle name="Comma 47 2" xfId="964" xr:uid="{D9907E34-4F44-44F9-B9EF-DD2E23578EE4}"/>
    <cellStyle name="Comma 48" xfId="202" xr:uid="{00000000-0005-0000-0000-0000FD000000}"/>
    <cellStyle name="Comma 48 2" xfId="965" xr:uid="{B5A5B03B-B74A-4036-850A-00B7088055EA}"/>
    <cellStyle name="Comma 49" xfId="203" xr:uid="{00000000-0005-0000-0000-0000FE000000}"/>
    <cellStyle name="Comma 49 2" xfId="966" xr:uid="{0DF022F4-A634-4B88-B7CE-5BC27BC48C24}"/>
    <cellStyle name="Comma 5" xfId="204" xr:uid="{00000000-0005-0000-0000-0000FF000000}"/>
    <cellStyle name="Comma 5 2" xfId="967" xr:uid="{B43A2CD5-48E8-49F2-A240-9641EBE54E13}"/>
    <cellStyle name="Comma 50" xfId="205" xr:uid="{00000000-0005-0000-0000-000000010000}"/>
    <cellStyle name="Comma 50 2" xfId="968" xr:uid="{B9AFE2F5-7C9F-48A2-B079-7CAFED7C589B}"/>
    <cellStyle name="Comma 51" xfId="206" xr:uid="{00000000-0005-0000-0000-000001010000}"/>
    <cellStyle name="Comma 51 2" xfId="969" xr:uid="{C1A5E012-E786-4778-ADBA-4CC325A4F76B}"/>
    <cellStyle name="Comma 52" xfId="207" xr:uid="{00000000-0005-0000-0000-000002010000}"/>
    <cellStyle name="Comma 52 2" xfId="970" xr:uid="{D3AF1AE8-2420-4018-B538-819A5A555C50}"/>
    <cellStyle name="Comma 53" xfId="208" xr:uid="{00000000-0005-0000-0000-000003010000}"/>
    <cellStyle name="Comma 53 2" xfId="971" xr:uid="{2FB46926-76D1-4962-9F9F-064ECEE77BEE}"/>
    <cellStyle name="Comma 54" xfId="209" xr:uid="{00000000-0005-0000-0000-000004010000}"/>
    <cellStyle name="Comma 54 2" xfId="972" xr:uid="{3294DAF8-EE6A-4994-AFFA-AE852330897C}"/>
    <cellStyle name="Comma 55" xfId="210" xr:uid="{00000000-0005-0000-0000-000005010000}"/>
    <cellStyle name="Comma 55 2" xfId="973" xr:uid="{8A96BDFE-270E-4FA2-958B-DE6E18AD7D78}"/>
    <cellStyle name="Comma 56" xfId="211" xr:uid="{00000000-0005-0000-0000-000006010000}"/>
    <cellStyle name="Comma 56 2" xfId="974" xr:uid="{212A8591-F1BF-4C45-81A2-98AF5AF74AD8}"/>
    <cellStyle name="Comma 57" xfId="212" xr:uid="{00000000-0005-0000-0000-000007010000}"/>
    <cellStyle name="Comma 57 2" xfId="975" xr:uid="{51B6599F-2417-4D96-8D87-CD7914851A10}"/>
    <cellStyle name="Comma 58" xfId="213" xr:uid="{00000000-0005-0000-0000-000008010000}"/>
    <cellStyle name="Comma 58 2" xfId="976" xr:uid="{4D33550E-4777-46CE-9F84-77ED69BDD944}"/>
    <cellStyle name="Comma 59" xfId="214" xr:uid="{00000000-0005-0000-0000-000009010000}"/>
    <cellStyle name="Comma 59 2" xfId="977" xr:uid="{23C3D598-AD55-4266-83DF-49E9D80AE5FF}"/>
    <cellStyle name="Comma 6" xfId="215" xr:uid="{00000000-0005-0000-0000-00000A010000}"/>
    <cellStyle name="Comma 6 2" xfId="978" xr:uid="{47BBD7D6-A4D5-4C9C-B813-601C6E752C99}"/>
    <cellStyle name="Comma 60" xfId="216" xr:uid="{00000000-0005-0000-0000-00000B010000}"/>
    <cellStyle name="Comma 60 2" xfId="979" xr:uid="{BF32D84D-3DC6-41F6-B4D6-B0CC131AA63F}"/>
    <cellStyle name="Comma 61" xfId="217" xr:uid="{00000000-0005-0000-0000-00000C010000}"/>
    <cellStyle name="Comma 61 2" xfId="980" xr:uid="{635EDD3C-ECEE-4D18-A8A8-FB49E6541E9B}"/>
    <cellStyle name="Comma 62" xfId="218" xr:uid="{00000000-0005-0000-0000-00000D010000}"/>
    <cellStyle name="Comma 62 2" xfId="981" xr:uid="{BBA76FF2-8A3A-4050-9EB4-86B5BB2375C3}"/>
    <cellStyle name="Comma 63" xfId="219" xr:uid="{00000000-0005-0000-0000-00000E010000}"/>
    <cellStyle name="Comma 63 2" xfId="982" xr:uid="{DF9B4031-88BA-467E-AF4C-CA3751C93AE5}"/>
    <cellStyle name="Comma 64" xfId="220" xr:uid="{00000000-0005-0000-0000-00000F010000}"/>
    <cellStyle name="Comma 64 2" xfId="983" xr:uid="{D68D28C3-95CE-424B-8380-1EB21C87B1F7}"/>
    <cellStyle name="Comma 65" xfId="221" xr:uid="{00000000-0005-0000-0000-000010010000}"/>
    <cellStyle name="Comma 65 2" xfId="984" xr:uid="{7970B3CA-B474-4AE6-918A-67942988897F}"/>
    <cellStyle name="Comma 66" xfId="222" xr:uid="{00000000-0005-0000-0000-000011010000}"/>
    <cellStyle name="Comma 66 2" xfId="985" xr:uid="{5D70CB55-B8BD-4BE3-AA17-7F15766BE576}"/>
    <cellStyle name="Comma 67" xfId="223" xr:uid="{00000000-0005-0000-0000-000012010000}"/>
    <cellStyle name="Comma 67 2" xfId="986" xr:uid="{9E221517-7C4A-459C-B626-B30D3B1A4E57}"/>
    <cellStyle name="Comma 68" xfId="224" xr:uid="{00000000-0005-0000-0000-000013010000}"/>
    <cellStyle name="Comma 68 2" xfId="987" xr:uid="{D7AD6AD4-7308-41C1-A4D1-B3124F76F9D2}"/>
    <cellStyle name="Comma 69" xfId="225" xr:uid="{00000000-0005-0000-0000-000014010000}"/>
    <cellStyle name="Comma 69 2" xfId="988" xr:uid="{A98AF6AA-328D-41A1-8905-E6F4F7340F72}"/>
    <cellStyle name="Comma 7" xfId="226" xr:uid="{00000000-0005-0000-0000-000015010000}"/>
    <cellStyle name="Comma 7 2" xfId="989" xr:uid="{91CB6A5A-EAB9-49D3-A88C-EA508CBC70F4}"/>
    <cellStyle name="Comma 70" xfId="227" xr:uid="{00000000-0005-0000-0000-000016010000}"/>
    <cellStyle name="Comma 70 2" xfId="990" xr:uid="{105072A5-0D63-4D08-9E80-0FBEE7BA6B9C}"/>
    <cellStyle name="Comma 71" xfId="228" xr:uid="{00000000-0005-0000-0000-000017010000}"/>
    <cellStyle name="Comma 71 2" xfId="991" xr:uid="{5BC5CED0-3F1C-4DB1-B40A-485271A998F3}"/>
    <cellStyle name="Comma 72" xfId="229" xr:uid="{00000000-0005-0000-0000-000018010000}"/>
    <cellStyle name="Comma 72 2" xfId="992" xr:uid="{CD193A23-A31C-490E-9E15-EE78930C5B49}"/>
    <cellStyle name="Comma 73" xfId="230" xr:uid="{00000000-0005-0000-0000-000019010000}"/>
    <cellStyle name="Comma 73 2" xfId="993" xr:uid="{16356526-ECFD-4C79-BA99-EA15C5239233}"/>
    <cellStyle name="Comma 74" xfId="231" xr:uid="{00000000-0005-0000-0000-00001A010000}"/>
    <cellStyle name="Comma 74 2" xfId="994" xr:uid="{0DEDE044-9452-4BF3-BFC0-54D280975936}"/>
    <cellStyle name="Comma 75" xfId="232" xr:uid="{00000000-0005-0000-0000-00001B010000}"/>
    <cellStyle name="Comma 75 2" xfId="995" xr:uid="{B7FCEF13-F300-4F39-9872-9163C710DE7A}"/>
    <cellStyle name="Comma 76" xfId="233" xr:uid="{00000000-0005-0000-0000-00001C010000}"/>
    <cellStyle name="Comma 76 2" xfId="996" xr:uid="{774B3BF6-F6E9-460B-9D84-698DFEB5E8AD}"/>
    <cellStyle name="Comma 77" xfId="234" xr:uid="{00000000-0005-0000-0000-00001D010000}"/>
    <cellStyle name="Comma 77 2" xfId="997" xr:uid="{7570456E-8E50-416F-A56B-EF8441791B00}"/>
    <cellStyle name="Comma 78" xfId="235" xr:uid="{00000000-0005-0000-0000-00001E010000}"/>
    <cellStyle name="Comma 78 2" xfId="998" xr:uid="{5E4E299B-DD71-4EF7-9DFF-0A299BDA76B2}"/>
    <cellStyle name="Comma 79" xfId="236" xr:uid="{00000000-0005-0000-0000-00001F010000}"/>
    <cellStyle name="Comma 79 2" xfId="999" xr:uid="{13FEAF65-0D43-4ED2-8C2F-68EC743564F2}"/>
    <cellStyle name="Comma 8" xfId="237" xr:uid="{00000000-0005-0000-0000-000020010000}"/>
    <cellStyle name="Comma 8 2" xfId="1000" xr:uid="{702C8603-56F3-45FC-8941-0E1E0CB73C1A}"/>
    <cellStyle name="Comma 80" xfId="238" xr:uid="{00000000-0005-0000-0000-000021010000}"/>
    <cellStyle name="Comma 80 2" xfId="1001" xr:uid="{11CCBDDE-CFE1-4905-B6EA-4584214B7B9C}"/>
    <cellStyle name="Comma 81" xfId="239" xr:uid="{00000000-0005-0000-0000-000022010000}"/>
    <cellStyle name="Comma 81 2" xfId="1002" xr:uid="{768FBF58-B10C-4B31-AEBA-C7249341707B}"/>
    <cellStyle name="Comma 82" xfId="240" xr:uid="{00000000-0005-0000-0000-000023010000}"/>
    <cellStyle name="Comma 82 2" xfId="1003" xr:uid="{34232FD7-F1F8-4B6F-9F84-BD30F87D9D21}"/>
    <cellStyle name="Comma 83" xfId="241" xr:uid="{00000000-0005-0000-0000-000024010000}"/>
    <cellStyle name="Comma 83 2" xfId="1004" xr:uid="{7C1EED07-1A20-41B8-9A57-6A4BF319C719}"/>
    <cellStyle name="Comma 84" xfId="242" xr:uid="{00000000-0005-0000-0000-000025010000}"/>
    <cellStyle name="Comma 84 2" xfId="1005" xr:uid="{188AE70F-DB0E-4029-B13B-CBB79EA7BC45}"/>
    <cellStyle name="Comma 85" xfId="243" xr:uid="{00000000-0005-0000-0000-000026010000}"/>
    <cellStyle name="Comma 85 2" xfId="1006" xr:uid="{23438B7D-FA6D-4BBF-AC86-15BAA422E5BF}"/>
    <cellStyle name="Comma 86" xfId="244" xr:uid="{00000000-0005-0000-0000-000027010000}"/>
    <cellStyle name="Comma 86 2" xfId="1007" xr:uid="{9404CB54-6E8D-4CC3-AD4F-039B56970AD8}"/>
    <cellStyle name="Comma 87" xfId="245" xr:uid="{00000000-0005-0000-0000-000028010000}"/>
    <cellStyle name="Comma 87 2" xfId="1008" xr:uid="{F3C8D393-199B-48E7-B0CA-4D30E32F9360}"/>
    <cellStyle name="Comma 88" xfId="246" xr:uid="{00000000-0005-0000-0000-000029010000}"/>
    <cellStyle name="Comma 88 2" xfId="1009" xr:uid="{793B08E4-F9D9-49D5-B184-66515EE6823E}"/>
    <cellStyle name="Comma 89" xfId="247" xr:uid="{00000000-0005-0000-0000-00002A010000}"/>
    <cellStyle name="Comma 89 2" xfId="1010" xr:uid="{9FE39A08-D605-4CD7-94E3-3FE6A7A30478}"/>
    <cellStyle name="Comma 9" xfId="248" xr:uid="{00000000-0005-0000-0000-00002B010000}"/>
    <cellStyle name="Comma 9 2" xfId="1011" xr:uid="{C2125ACB-33DB-4560-8433-1F952E121F06}"/>
    <cellStyle name="Comma 90" xfId="249" xr:uid="{00000000-0005-0000-0000-00002C010000}"/>
    <cellStyle name="Comma 90 2" xfId="1012" xr:uid="{AA7895A1-C7C0-4064-96B1-3C13D31E1DC0}"/>
    <cellStyle name="Comma 91" xfId="250" xr:uid="{00000000-0005-0000-0000-00002D010000}"/>
    <cellStyle name="Comma 91 2" xfId="1013" xr:uid="{B65373B9-D0CE-404A-A2C1-73D0EE58DC38}"/>
    <cellStyle name="Comma 92" xfId="251" xr:uid="{00000000-0005-0000-0000-00002E010000}"/>
    <cellStyle name="Comma 92 2" xfId="1014" xr:uid="{B7CB8FDA-AE6A-45A9-B8E4-636CE26688C5}"/>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15" xr:uid="{9EC72A7A-1654-4E32-8E5A-1E53B7674E25}"/>
    <cellStyle name="Currency [0] 5" xfId="262" xr:uid="{00000000-0005-0000-0000-00003B010000}"/>
    <cellStyle name="Currency 10" xfId="263" xr:uid="{00000000-0005-0000-0000-00003C010000}"/>
    <cellStyle name="Currency 100" xfId="264" xr:uid="{00000000-0005-0000-0000-00003D010000}"/>
    <cellStyle name="Currency 100 2" xfId="1016" xr:uid="{A50120FA-A49A-4502-A90E-5A5ED57BB0F4}"/>
    <cellStyle name="Currency 101" xfId="265" xr:uid="{00000000-0005-0000-0000-00003E010000}"/>
    <cellStyle name="Currency 101 2" xfId="1017" xr:uid="{75332506-E172-4BC5-A89A-D5DE86A90436}"/>
    <cellStyle name="Currency 102" xfId="266" xr:uid="{00000000-0005-0000-0000-00003F010000}"/>
    <cellStyle name="Currency 102 2" xfId="1018" xr:uid="{66A10415-B07A-4CC6-A9AD-14A89EA85B7C}"/>
    <cellStyle name="Currency 103" xfId="267" xr:uid="{00000000-0005-0000-0000-000040010000}"/>
    <cellStyle name="Currency 103 2" xfId="1019" xr:uid="{B9A9FEFD-7095-4348-8886-66FCE05AA85B}"/>
    <cellStyle name="Currency 104" xfId="268" xr:uid="{00000000-0005-0000-0000-000041010000}"/>
    <cellStyle name="Currency 104 2" xfId="1020" xr:uid="{CEB94995-F761-437B-BEF3-A2CCD1BA9F26}"/>
    <cellStyle name="Currency 105" xfId="269" xr:uid="{00000000-0005-0000-0000-000042010000}"/>
    <cellStyle name="Currency 105 2" xfId="1021" xr:uid="{4E97D457-D5B7-461C-B859-4A7A1F96A3A6}"/>
    <cellStyle name="Currency 106" xfId="270" xr:uid="{00000000-0005-0000-0000-000043010000}"/>
    <cellStyle name="Currency 106 2" xfId="1022" xr:uid="{A19A9061-7FFA-49A3-83B7-AD700370C9A8}"/>
    <cellStyle name="Currency 107" xfId="271" xr:uid="{00000000-0005-0000-0000-000044010000}"/>
    <cellStyle name="Currency 107 2" xfId="1023" xr:uid="{02B8379B-35EF-4598-9609-E13D58F1A3C3}"/>
    <cellStyle name="Currency 108" xfId="272" xr:uid="{00000000-0005-0000-0000-000045010000}"/>
    <cellStyle name="Currency 108 2" xfId="1024" xr:uid="{A0282D73-A38B-4E3B-9B21-094AE278E0BE}"/>
    <cellStyle name="Currency 109" xfId="273" xr:uid="{00000000-0005-0000-0000-000046010000}"/>
    <cellStyle name="Currency 109 2" xfId="1025" xr:uid="{E9506904-8C67-475D-9DE9-9B084CDAB9AB}"/>
    <cellStyle name="Currency 11" xfId="274" xr:uid="{00000000-0005-0000-0000-000047010000}"/>
    <cellStyle name="Currency 110" xfId="275" xr:uid="{00000000-0005-0000-0000-000048010000}"/>
    <cellStyle name="Currency 110 2" xfId="1026" xr:uid="{030B2CA8-3DF6-4A17-849A-7257DDEC97A1}"/>
    <cellStyle name="Currency 111" xfId="276" xr:uid="{00000000-0005-0000-0000-000049010000}"/>
    <cellStyle name="Currency 111 2" xfId="1027" xr:uid="{46E292BF-131E-41AC-A253-47C407D49EE5}"/>
    <cellStyle name="Currency 112" xfId="277" xr:uid="{00000000-0005-0000-0000-00004A010000}"/>
    <cellStyle name="Currency 112 2" xfId="1028" xr:uid="{5A7F3390-D739-412D-B96F-BEE3FA7109BB}"/>
    <cellStyle name="Currency 113" xfId="278" xr:uid="{00000000-0005-0000-0000-00004B010000}"/>
    <cellStyle name="Currency 113 2" xfId="1029" xr:uid="{68815089-0008-4AFA-9E66-4AA894F78ABC}"/>
    <cellStyle name="Currency 114" xfId="279" xr:uid="{00000000-0005-0000-0000-00004C010000}"/>
    <cellStyle name="Currency 114 2" xfId="1030" xr:uid="{338DD0C3-ECDE-49E0-9F16-C23D719437FE}"/>
    <cellStyle name="Currency 115" xfId="280" xr:uid="{00000000-0005-0000-0000-00004D010000}"/>
    <cellStyle name="Currency 115 2" xfId="1031" xr:uid="{40FE6E34-AB53-4286-A4E0-4057717591E4}"/>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32" xr:uid="{81BA3F12-AEAD-4390-9FDA-F44A911A4347}"/>
    <cellStyle name="Currency 14" xfId="307" xr:uid="{00000000-0005-0000-0000-000068010000}"/>
    <cellStyle name="Currency 140" xfId="308" xr:uid="{00000000-0005-0000-0000-000069010000}"/>
    <cellStyle name="Currency 140 2" xfId="1033" xr:uid="{EB150E61-63AF-4999-8B99-0E9C812C17C4}"/>
    <cellStyle name="Currency 141" xfId="309" xr:uid="{00000000-0005-0000-0000-00006A010000}"/>
    <cellStyle name="Currency 141 2" xfId="1034" xr:uid="{6F2A1D4A-D2EA-4963-9EAD-068501532A41}"/>
    <cellStyle name="Currency 142" xfId="310" xr:uid="{00000000-0005-0000-0000-00006B010000}"/>
    <cellStyle name="Currency 142 2" xfId="1035" xr:uid="{CB2BCCC2-5D93-4DFA-BE03-19EA2BCF8541}"/>
    <cellStyle name="Currency 143" xfId="311" xr:uid="{00000000-0005-0000-0000-00006C010000}"/>
    <cellStyle name="Currency 143 2" xfId="1036" xr:uid="{028B047D-618F-4FE9-8BA6-3C551A4A8DB0}"/>
    <cellStyle name="Currency 144" xfId="312" xr:uid="{00000000-0005-0000-0000-00006D010000}"/>
    <cellStyle name="Currency 144 2" xfId="1037" xr:uid="{991719A5-38C8-4444-9558-82FDF8057287}"/>
    <cellStyle name="Currency 145" xfId="313" xr:uid="{00000000-0005-0000-0000-00006E010000}"/>
    <cellStyle name="Currency 145 2" xfId="1038" xr:uid="{3B6E3863-4D2E-402E-AABB-995BC102787F}"/>
    <cellStyle name="Currency 146" xfId="314" xr:uid="{00000000-0005-0000-0000-00006F010000}"/>
    <cellStyle name="Currency 146 2" xfId="1039" xr:uid="{704400EE-6DEC-4CE2-8C1F-5670FF2213A8}"/>
    <cellStyle name="Currency 147" xfId="315" xr:uid="{00000000-0005-0000-0000-000070010000}"/>
    <cellStyle name="Currency 147 2" xfId="1040" xr:uid="{0AB1146A-DA78-4266-A58B-11751EE8F2F6}"/>
    <cellStyle name="Currency 148" xfId="316" xr:uid="{00000000-0005-0000-0000-000071010000}"/>
    <cellStyle name="Currency 148 2" xfId="1041" xr:uid="{07891920-8928-443F-A55E-C7D40F0A9ADD}"/>
    <cellStyle name="Currency 149" xfId="317" xr:uid="{00000000-0005-0000-0000-000072010000}"/>
    <cellStyle name="Currency 149 2" xfId="1042" xr:uid="{A2DA4A75-38EC-4382-B35A-A48ACFD08999}"/>
    <cellStyle name="Currency 15" xfId="318" xr:uid="{00000000-0005-0000-0000-000073010000}"/>
    <cellStyle name="Currency 150" xfId="319" xr:uid="{00000000-0005-0000-0000-000074010000}"/>
    <cellStyle name="Currency 150 2" xfId="1043" xr:uid="{5B6855D3-1838-4198-B7C2-A15E51BA84B6}"/>
    <cellStyle name="Currency 151" xfId="320" xr:uid="{00000000-0005-0000-0000-000075010000}"/>
    <cellStyle name="Currency 151 2" xfId="1044" xr:uid="{2A1E3B2F-AF69-43C5-BDE4-A5053D13C42F}"/>
    <cellStyle name="Currency 152" xfId="321" xr:uid="{00000000-0005-0000-0000-000076010000}"/>
    <cellStyle name="Currency 152 2" xfId="1045" xr:uid="{A5D3AB1C-DCC2-446C-A9CB-570BF278CD6F}"/>
    <cellStyle name="Currency 153" xfId="322" xr:uid="{00000000-0005-0000-0000-000077010000}"/>
    <cellStyle name="Currency 153 2" xfId="1046" xr:uid="{3E7978BF-A32D-4364-9009-C166BC058697}"/>
    <cellStyle name="Currency 154" xfId="323" xr:uid="{00000000-0005-0000-0000-000078010000}"/>
    <cellStyle name="Currency 154 2" xfId="1047" xr:uid="{6740BF10-23BD-461E-9DB3-1CAA0C3D2E50}"/>
    <cellStyle name="Currency 155" xfId="324" xr:uid="{00000000-0005-0000-0000-000079010000}"/>
    <cellStyle name="Currency 155 2" xfId="1048" xr:uid="{615FE6D7-04A5-4F78-BB3A-6CE69229EB2B}"/>
    <cellStyle name="Currency 156" xfId="325" xr:uid="{00000000-0005-0000-0000-00007A010000}"/>
    <cellStyle name="Currency 156 2" xfId="1049" xr:uid="{76688DB3-D640-4698-8E8D-B959E49C8A20}"/>
    <cellStyle name="Currency 157" xfId="326" xr:uid="{00000000-0005-0000-0000-00007B010000}"/>
    <cellStyle name="Currency 157 2" xfId="1050" xr:uid="{E0336A24-309C-40CA-8D5D-4B13A82AB2FD}"/>
    <cellStyle name="Currency 158" xfId="327" xr:uid="{00000000-0005-0000-0000-00007C010000}"/>
    <cellStyle name="Currency 158 2" xfId="1051" xr:uid="{B67C4CD0-2F91-4C66-BCF0-CFAD9E15477C}"/>
    <cellStyle name="Currency 159" xfId="328" xr:uid="{00000000-0005-0000-0000-00007D010000}"/>
    <cellStyle name="Currency 159 2" xfId="1052" xr:uid="{37ECCF74-ECAE-42B6-9B7B-54076277BDEB}"/>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53" xr:uid="{013FA724-BAF1-46D9-B8C8-992508A5D349}"/>
    <cellStyle name="Currency 204" xfId="379" xr:uid="{00000000-0005-0000-0000-0000B0010000}"/>
    <cellStyle name="Currency 204 2" xfId="1054" xr:uid="{16716C5E-8082-475F-BC7C-978C33050901}"/>
    <cellStyle name="Currency 205" xfId="380" xr:uid="{00000000-0005-0000-0000-0000B1010000}"/>
    <cellStyle name="Currency 205 2" xfId="1055" xr:uid="{A2FF3702-E9DF-4545-BB6E-BDBBA3BF0AAE}"/>
    <cellStyle name="Currency 206" xfId="381" xr:uid="{00000000-0005-0000-0000-0000B2010000}"/>
    <cellStyle name="Currency 206 2" xfId="1056" xr:uid="{E3E53C3E-536B-4324-8B7C-05CC044F78A1}"/>
    <cellStyle name="Currency 207" xfId="382" xr:uid="{00000000-0005-0000-0000-0000B3010000}"/>
    <cellStyle name="Currency 207 2" xfId="1057" xr:uid="{C59C37A6-0715-4526-8B31-CCE9005A552B}"/>
    <cellStyle name="Currency 208" xfId="383" xr:uid="{00000000-0005-0000-0000-0000B4010000}"/>
    <cellStyle name="Currency 208 2" xfId="1058" xr:uid="{77D6D1AD-F881-4E4C-B263-897052C0613D}"/>
    <cellStyle name="Currency 209" xfId="384" xr:uid="{00000000-0005-0000-0000-0000B5010000}"/>
    <cellStyle name="Currency 209 2" xfId="1059" xr:uid="{E80B9063-89CD-4E18-9D9D-28B7B42D198D}"/>
    <cellStyle name="Currency 21" xfId="385" xr:uid="{00000000-0005-0000-0000-0000B6010000}"/>
    <cellStyle name="Currency 210" xfId="386" xr:uid="{00000000-0005-0000-0000-0000B7010000}"/>
    <cellStyle name="Currency 210 2" xfId="1060" xr:uid="{7C63E0F8-4900-4DC7-84B9-0E080FB4185A}"/>
    <cellStyle name="Currency 211" xfId="387" xr:uid="{00000000-0005-0000-0000-0000B8010000}"/>
    <cellStyle name="Currency 211 2" xfId="1061" xr:uid="{5E5423BE-F2BD-4961-A1FF-B7996EF15A22}"/>
    <cellStyle name="Currency 212" xfId="388" xr:uid="{00000000-0005-0000-0000-0000B9010000}"/>
    <cellStyle name="Currency 212 2" xfId="1062" xr:uid="{7B7A1E96-C97E-416A-9D9D-C06C402EBB11}"/>
    <cellStyle name="Currency 213" xfId="389" xr:uid="{00000000-0005-0000-0000-0000BA010000}"/>
    <cellStyle name="Currency 213 2" xfId="1063" xr:uid="{42CE3C9F-0DB6-417A-AC68-9E2E1040520E}"/>
    <cellStyle name="Currency 214" xfId="390" xr:uid="{00000000-0005-0000-0000-0000BB010000}"/>
    <cellStyle name="Currency 214 2" xfId="1064" xr:uid="{18075785-93D8-477C-A8E5-FDB2E87B8B37}"/>
    <cellStyle name="Currency 215" xfId="391" xr:uid="{00000000-0005-0000-0000-0000BC010000}"/>
    <cellStyle name="Currency 215 2" xfId="1065" xr:uid="{47F5CC7D-3EF8-4413-A947-FA2533BC3407}"/>
    <cellStyle name="Currency 216" xfId="392" xr:uid="{00000000-0005-0000-0000-0000BD010000}"/>
    <cellStyle name="Currency 216 2" xfId="1066" xr:uid="{CAC65043-7DA3-4CB5-9AAC-E12872B237CF}"/>
    <cellStyle name="Currency 217" xfId="393" xr:uid="{00000000-0005-0000-0000-0000BE010000}"/>
    <cellStyle name="Currency 217 2" xfId="1067" xr:uid="{368BD119-2271-493B-8C6F-0A7A21A4E7D6}"/>
    <cellStyle name="Currency 218" xfId="394" xr:uid="{00000000-0005-0000-0000-0000BF010000}"/>
    <cellStyle name="Currency 218 2" xfId="1068" xr:uid="{41C3BB52-452C-4240-849B-DB9B6FBFEC5A}"/>
    <cellStyle name="Currency 219" xfId="395" xr:uid="{00000000-0005-0000-0000-0000C0010000}"/>
    <cellStyle name="Currency 219 2" xfId="1069" xr:uid="{583000D5-CFEB-4095-A063-266210BD6A09}"/>
    <cellStyle name="Currency 22" xfId="396" xr:uid="{00000000-0005-0000-0000-0000C1010000}"/>
    <cellStyle name="Currency 220" xfId="397" xr:uid="{00000000-0005-0000-0000-0000C2010000}"/>
    <cellStyle name="Currency 220 2" xfId="1070" xr:uid="{4E4A3F0A-F7DF-4FC5-A96C-5DA619AB3F29}"/>
    <cellStyle name="Currency 221" xfId="398" xr:uid="{00000000-0005-0000-0000-0000C3010000}"/>
    <cellStyle name="Currency 221 2" xfId="1071" xr:uid="{9A3B552A-2981-438F-B585-D0EB350E9971}"/>
    <cellStyle name="Currency 222" xfId="399" xr:uid="{00000000-0005-0000-0000-0000C4010000}"/>
    <cellStyle name="Currency 222 2" xfId="1072" xr:uid="{ECBB2A08-4D2C-4F50-8034-D71D0C725F87}"/>
    <cellStyle name="Currency 223" xfId="400" xr:uid="{00000000-0005-0000-0000-0000C5010000}"/>
    <cellStyle name="Currency 223 2" xfId="1073" xr:uid="{ADDBDA97-63A5-444E-8604-8DC7924AF3A6}"/>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74" xr:uid="{CE8A8BA9-D1D7-4801-AB4A-D55C5139A7EE}"/>
    <cellStyle name="Currency 94" xfId="479" xr:uid="{00000000-0005-0000-0000-000014020000}"/>
    <cellStyle name="Currency 94 2" xfId="1075" xr:uid="{C3793869-514C-4C07-A0CA-EA4C9D0444A3}"/>
    <cellStyle name="Currency 95" xfId="480" xr:uid="{00000000-0005-0000-0000-000015020000}"/>
    <cellStyle name="Currency 95 2" xfId="1076" xr:uid="{17C561B7-F4BF-483F-BEAB-6927BD33DD60}"/>
    <cellStyle name="Currency 96" xfId="481" xr:uid="{00000000-0005-0000-0000-000016020000}"/>
    <cellStyle name="Currency 96 2" xfId="1077" xr:uid="{77C22D94-BD92-4B86-8DD7-6822B6032BB5}"/>
    <cellStyle name="Currency 97" xfId="482" xr:uid="{00000000-0005-0000-0000-000017020000}"/>
    <cellStyle name="Currency 97 2" xfId="1078" xr:uid="{6A04549C-CC45-4592-84EB-E095F7774495}"/>
    <cellStyle name="Currency 98" xfId="483" xr:uid="{00000000-0005-0000-0000-000018020000}"/>
    <cellStyle name="Currency 98 2" xfId="1079" xr:uid="{8B34315B-255B-4280-8CBF-90780D7ED3E2}"/>
    <cellStyle name="Currency 99" xfId="484" xr:uid="{00000000-0005-0000-0000-000019020000}"/>
    <cellStyle name="Currency 99 2" xfId="1080" xr:uid="{9F6E72E3-360D-4C91-8EC6-FA0AE42E31F7}"/>
    <cellStyle name="Excel Built-in Normal" xfId="485" xr:uid="{00000000-0005-0000-0000-00001A020000}"/>
    <cellStyle name="Explanatory Text" xfId="685" builtinId="53" customBuiltin="1"/>
    <cellStyle name="Explanatory Text 2" xfId="486" xr:uid="{00000000-0005-0000-0000-00001C020000}"/>
    <cellStyle name="Explanatory Text 2 2" xfId="1081" xr:uid="{A5EF97CF-5A27-4F82-B773-4412F0B48287}"/>
    <cellStyle name="Good" xfId="676" builtinId="26" customBuiltin="1"/>
    <cellStyle name="Good 2" xfId="487" xr:uid="{00000000-0005-0000-0000-00001E020000}"/>
    <cellStyle name="Good 2 2" xfId="625" xr:uid="{00000000-0005-0000-0000-00001F020000}"/>
    <cellStyle name="Good 2 3" xfId="1082" xr:uid="{5596651F-20AD-429C-A190-29B5F98E0ECE}"/>
    <cellStyle name="Heading 1" xfId="672" builtinId="16" customBuiltin="1"/>
    <cellStyle name="Heading 1 2" xfId="488" xr:uid="{00000000-0005-0000-0000-000021020000}"/>
    <cellStyle name="Heading 1 2 2" xfId="1083" xr:uid="{57FE2BBC-4D2F-4268-8365-359A5710B933}"/>
    <cellStyle name="Heading 2" xfId="673" builtinId="17" customBuiltin="1"/>
    <cellStyle name="Heading 2 2" xfId="489" xr:uid="{00000000-0005-0000-0000-000023020000}"/>
    <cellStyle name="Heading 2 2 2" xfId="626" xr:uid="{00000000-0005-0000-0000-000024020000}"/>
    <cellStyle name="Heading 2 2 3" xfId="1084" xr:uid="{32C3F4A0-577D-47D2-948E-9005C94A831B}"/>
    <cellStyle name="Heading 3" xfId="674" builtinId="18" customBuiltin="1"/>
    <cellStyle name="Heading 3 2" xfId="490" xr:uid="{00000000-0005-0000-0000-000026020000}"/>
    <cellStyle name="Heading 3 2 2" xfId="1085" xr:uid="{952BFEE3-DC91-4733-82A5-99359291ADFF}"/>
    <cellStyle name="Heading 4" xfId="675" builtinId="19" customBuiltin="1"/>
    <cellStyle name="Heading 4 2" xfId="491" xr:uid="{00000000-0005-0000-0000-000028020000}"/>
    <cellStyle name="Heading 4 2 2" xfId="1086" xr:uid="{4B5AF07F-37F0-441B-B6F3-BAF2517E94CB}"/>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3 2" xfId="1087" xr:uid="{82169071-685F-4FC8-9519-63CE72F8987B}"/>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2 2" xfId="1088" xr:uid="{4792FF22-F8AC-4224-ADFF-8E14D6EB7306}"/>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7 3" xfId="1089" xr:uid="{7603D75F-815D-45AE-99B4-AB5E8E88D43D}"/>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Input 2 3" xfId="1090" xr:uid="{245BE25F-DC83-4294-BCF0-63957652B498}"/>
    <cellStyle name="Linked Cell" xfId="682" builtinId="24" customBuiltin="1"/>
    <cellStyle name="Linked Cell 2" xfId="501" xr:uid="{00000000-0005-0000-0000-00003B020000}"/>
    <cellStyle name="Linked Cell 2 2" xfId="1091" xr:uid="{DE03F370-CA3D-46EC-AD57-22A8E01A8481}"/>
    <cellStyle name="Neutral" xfId="678" builtinId="28" customBuiltin="1"/>
    <cellStyle name="Neutral 2" xfId="502" xr:uid="{00000000-0005-0000-0000-00003D020000}"/>
    <cellStyle name="Neutral 2 2" xfId="634" xr:uid="{00000000-0005-0000-0000-00003E020000}"/>
    <cellStyle name="Neutral 2 3" xfId="1092" xr:uid="{65384CAB-FD45-479E-890B-17F9CA4911EB}"/>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93" xr:uid="{52E4E62E-49EE-4F3E-A424-39D55C2882D6}"/>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2 4" xfId="1097" xr:uid="{538ECA7A-FEB4-4D6B-8EFB-E27FA2FBFB62}"/>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3 4" xfId="1098" xr:uid="{12D88348-36A1-4288-8C81-97E4AE8362E5}"/>
    <cellStyle name="Normal 13 2 2 2 4" xfId="638" xr:uid="{00000000-0005-0000-0000-00004C020000}"/>
    <cellStyle name="Normal 13 2 2 2 4 2" xfId="775" xr:uid="{9DD2384D-9728-4663-8046-D79F77604DA2}"/>
    <cellStyle name="Normal 13 2 2 2 5" xfId="728" xr:uid="{70E49861-77DE-4FCA-9F03-2E66F0E07D24}"/>
    <cellStyle name="Normal 13 2 2 2 6" xfId="1096" xr:uid="{9C602DBC-7A6B-4910-9AA2-2C12EC44888A}"/>
    <cellStyle name="Normal 13 2 2 3" xfId="637" xr:uid="{00000000-0005-0000-0000-00004D020000}"/>
    <cellStyle name="Normal 13 2 2 3 2" xfId="774" xr:uid="{9843F705-B6F1-47BA-9AAF-DC472586A2A6}"/>
    <cellStyle name="Normal 13 2 2 4" xfId="727" xr:uid="{BBBF9789-6ECD-417E-8D96-760118FC6639}"/>
    <cellStyle name="Normal 13 2 2 5" xfId="1095" xr:uid="{7D3139C3-2B0B-40FA-B848-F56DDB58BA4D}"/>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3 4" xfId="1099" xr:uid="{5195E6FB-57D8-4D72-98D1-3B690A84608A}"/>
    <cellStyle name="Normal 13 2 4" xfId="636" xr:uid="{00000000-0005-0000-0000-000050020000}"/>
    <cellStyle name="Normal 13 2 4 2" xfId="773" xr:uid="{924C57E5-2D63-4800-A70B-86DF745E6952}"/>
    <cellStyle name="Normal 13 2 5" xfId="726" xr:uid="{13862D8D-C120-4ACD-9F73-65901595AA90}"/>
    <cellStyle name="Normal 13 2 6" xfId="1094" xr:uid="{6E56431A-1437-45DB-B2C1-901CE37C7E8A}"/>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2 4" xfId="1101" xr:uid="{99599926-B6DC-4AF4-8B14-5B9BCFC16F8E}"/>
    <cellStyle name="Normal 13 3 3" xfId="642" xr:uid="{00000000-0005-0000-0000-000054020000}"/>
    <cellStyle name="Normal 13 3 3 2" xfId="779" xr:uid="{2D64F0B6-F2D4-4753-ACAB-B8970C19DF11}"/>
    <cellStyle name="Normal 13 3 4" xfId="732" xr:uid="{A8FFA28B-3FBA-4810-9FB7-E8BC8786E106}"/>
    <cellStyle name="Normal 13 3 5" xfId="1100" xr:uid="{C99AD360-7404-49D5-82AE-80B52CFB6DC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4 4" xfId="1102" xr:uid="{71694E13-030E-40D5-A99D-BA7AFFB4FF6B}"/>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6 4" xfId="1103" xr:uid="{0D214109-A1FC-419C-9199-C14513AD5256}"/>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2 4" xfId="1104" xr:uid="{FD8160C6-510E-41B4-A997-96336871B89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2 3 4" xfId="1105" xr:uid="{B48F10A7-D938-4718-A2EF-14D6AF8A168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3 2 4" xfId="1106" xr:uid="{28CE4F72-B954-4692-B112-085C2CFA4564}"/>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4 2 4" xfId="1107" xr:uid="{0064BD10-244B-490D-B3F9-AE07355CD631}"/>
    <cellStyle name="Normal 2 5" xfId="530" xr:uid="{00000000-0005-0000-0000-00006A020000}"/>
    <cellStyle name="Normal 2 5 2" xfId="1108" xr:uid="{4774260E-E66B-4515-AFF3-E2FC2469A49A}"/>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2 4" xfId="1109" xr:uid="{C63AFC7B-6A6A-4871-A778-E95D6814B537}"/>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4 4" xfId="1110" xr:uid="{1DC4E900-0808-4991-846F-091067656200}"/>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2 4" xfId="1113" xr:uid="{CCDA8027-8C8A-4A69-A10B-EBA3C8F8AB80}"/>
    <cellStyle name="Normal 3 8 2 3" xfId="653" xr:uid="{00000000-0005-0000-0000-000077020000}"/>
    <cellStyle name="Normal 3 8 2 3 2" xfId="790" xr:uid="{69921434-A489-4286-ADDD-AD50D353D66D}"/>
    <cellStyle name="Normal 3 8 2 4" xfId="743" xr:uid="{AAEE4AB8-02EC-474A-8844-C6400B8C5517}"/>
    <cellStyle name="Normal 3 8 2 5" xfId="1112" xr:uid="{388FA23F-0E85-4EFB-8B45-A6360C29C3B0}"/>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3 4" xfId="1114" xr:uid="{FABF5B0B-98C8-4030-83CB-DDC7314A6987}"/>
    <cellStyle name="Normal 3 8 4" xfId="652" xr:uid="{00000000-0005-0000-0000-00007A020000}"/>
    <cellStyle name="Normal 3 8 4 2" xfId="789" xr:uid="{CA7AF605-D634-4851-8C95-3635FFCD681C}"/>
    <cellStyle name="Normal 3 8 5" xfId="742" xr:uid="{C5F7FE80-F11C-4EC4-8219-37EABB1B2D82}"/>
    <cellStyle name="Normal 3 8 6" xfId="1111" xr:uid="{A286181D-D763-432F-AD7D-C9871494E513}"/>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2 4" xfId="1115" xr:uid="{3667A444-3F60-441F-9506-242705346B15}"/>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 4 4" xfId="1116" xr:uid="{4AEF189D-C2AE-44A9-80A8-B65E07843310}"/>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 3 4" xfId="1117" xr:uid="{6843B7FD-13A2-4B21-A5FB-E57B639ECAD7}"/>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2 4" xfId="1119" xr:uid="{F96A6268-D35E-4B32-BE9B-FDBA6244AB58}"/>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6 6" xfId="1118" xr:uid="{BA5D72C7-3CA2-4D34-B11E-EA8AE2FB2B18}"/>
    <cellStyle name="Normal 7" xfId="572" xr:uid="{00000000-0005-0000-0000-00009F020000}"/>
    <cellStyle name="Normal 7 2" xfId="573" xr:uid="{00000000-0005-0000-0000-0000A0020000}"/>
    <cellStyle name="Normal 7 2 2" xfId="1120" xr:uid="{A610AB06-0BE6-4E36-9B4E-3F6A32A45CDD}"/>
    <cellStyle name="Normal 8" xfId="574" xr:uid="{00000000-0005-0000-0000-0000A1020000}"/>
    <cellStyle name="Normal 9" xfId="711" xr:uid="{00000000-0005-0000-0000-0000A2020000}"/>
    <cellStyle name="Normal 9 2" xfId="825" xr:uid="{C2DE7A61-9086-487D-81AD-D3E50EC30FE0}"/>
    <cellStyle name="Normal 9 3" xfId="1134" xr:uid="{39750860-B49D-49EC-9889-FE699A5D5406}"/>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2 4" xfId="1121" xr:uid="{6E57DAF0-A088-46F7-B9B1-AE3B32A2C2EA}"/>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Output 2 3" xfId="1122" xr:uid="{DBD544EA-2F1D-4C58-9A08-81C1ADB7AAC3}"/>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2 4" xfId="1126" xr:uid="{5B0F7C55-D346-4579-BC61-54101585FE6D}"/>
    <cellStyle name="Standard 4 2 2 3" xfId="665" xr:uid="{00000000-0005-0000-0000-0000B2020000}"/>
    <cellStyle name="Standard 4 2 2 3 2" xfId="801" xr:uid="{B519ACEB-8D15-4BAB-914A-A2C2D0673E85}"/>
    <cellStyle name="Standard 4 2 2 4" xfId="754" xr:uid="{CC2F9681-7221-4E0B-BE58-DE34D4DC40CF}"/>
    <cellStyle name="Standard 4 2 2 5" xfId="1125" xr:uid="{7E09B8E8-73C5-481D-AA05-022465265D21}"/>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3 4" xfId="1127" xr:uid="{FCEE90A8-8114-49A9-A09B-DC529A3BE5E2}"/>
    <cellStyle name="Standard 4 2 4" xfId="664" xr:uid="{00000000-0005-0000-0000-0000B5020000}"/>
    <cellStyle name="Standard 4 2 4 2" xfId="800" xr:uid="{9C2C791D-563B-4AED-BAA8-BB47B68C5354}"/>
    <cellStyle name="Standard 4 2 5" xfId="753" xr:uid="{A197A41C-0F12-46AA-AE19-171F357B5002}"/>
    <cellStyle name="Standard 4 2 6" xfId="1124" xr:uid="{8801E706-6C0D-4756-8A31-CA6450CD1A0F}"/>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2 4" xfId="1129" xr:uid="{5148417B-400F-4B9A-8834-C10436C8C213}"/>
    <cellStyle name="Standard 4 3 3" xfId="668" xr:uid="{00000000-0005-0000-0000-0000B9020000}"/>
    <cellStyle name="Standard 4 3 3 2" xfId="804" xr:uid="{D9FC3651-C083-4A3A-BBEB-35BDB75E6856}"/>
    <cellStyle name="Standard 4 3 4" xfId="757" xr:uid="{B582CC8D-4531-472B-9421-10B8AF6BE8B9}"/>
    <cellStyle name="Standard 4 3 5" xfId="1128" xr:uid="{F182F3FE-7937-44C7-A181-5389B1735703}"/>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4 4" xfId="1130" xr:uid="{08369339-BFAB-49FF-B380-239AE2F68A49}"/>
    <cellStyle name="Standard 4 5" xfId="663" xr:uid="{00000000-0005-0000-0000-0000BC020000}"/>
    <cellStyle name="Standard 4 5 2" xfId="799" xr:uid="{C39C8FBF-2901-4072-B80F-AE644911D338}"/>
    <cellStyle name="Standard 4 6" xfId="752" xr:uid="{A1D7548D-B817-4A92-9F01-B4F2C2CCAE96}"/>
    <cellStyle name="Standard 4 7" xfId="1123" xr:uid="{784FC100-5FEC-411D-ADA8-2C7567D1634D}"/>
    <cellStyle name="Standard 6" xfId="588" xr:uid="{00000000-0005-0000-0000-0000BD020000}"/>
    <cellStyle name="Title" xfId="671" builtinId="15" customBuiltin="1"/>
    <cellStyle name="Title 2" xfId="589" xr:uid="{00000000-0005-0000-0000-0000BF020000}"/>
    <cellStyle name="Title 2 2" xfId="1131" xr:uid="{6DC9B490-6732-484E-B3CC-2C45C160BD48}"/>
    <cellStyle name="Total" xfId="686" builtinId="25" customBuiltin="1"/>
    <cellStyle name="Total 2" xfId="590" xr:uid="{00000000-0005-0000-0000-0000C1020000}"/>
    <cellStyle name="Total 2 2" xfId="1132" xr:uid="{24B27B5E-63CE-49A9-BFA0-C59563E5BDB7}"/>
    <cellStyle name="Warning Text" xfId="684" builtinId="11" customBuiltin="1"/>
    <cellStyle name="Warning Text 2" xfId="591" xr:uid="{00000000-0005-0000-0000-0000C3020000}"/>
    <cellStyle name="Warning Text 2 2" xfId="1133" xr:uid="{32EE8CF6-32D7-49EE-8FBB-353EEDC04402}"/>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5" zoomScaleNormal="75"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2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6A58875-1F28-422B-AA5F-2560120559A0}"/>
    </customSheetView>
    <customSheetView guid="{4BDF1A28-30D5-449D-B20E-D6C97EF9FAE1}" showAutoFilter="1">
      <selection activeCell="C1" sqref="C1:D65536"/>
      <pageMargins left="0" right="0" top="0" bottom="0" header="0" footer="0"/>
      <pageSetup orientation="portrait"/>
      <autoFilter ref="B1:C1" xr:uid="{8FC2C114-94DF-4CD8-8BE0-18A5EF098BE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1" zoomScaleNormal="81" workbookViewId="0">
      <selection activeCell="AA14" sqref="AA14"/>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19212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19213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9" t="s">
        <v>19214</v>
      </c>
      <c r="E16" s="408"/>
      <c r="F16" s="408"/>
      <c r="G16" s="408"/>
      <c r="H16" s="408"/>
      <c r="I16" s="408"/>
      <c r="J16" s="40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19215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19202</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19203</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19204</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45680</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59.4" customHeight="1">
      <c r="A38" s="35"/>
      <c r="B38" s="34" t="str">
        <f ca="1">OFFSET(L!$C$1,MATCH("Declaration"&amp;ADDRESS(ROW(),COLUMN(),4),L!$A:$A,0)-1,SL,,)&amp;P38</f>
        <v>Cobalt(*)</v>
      </c>
      <c r="C38" s="7"/>
      <c r="D38" s="328" t="s">
        <v>25</v>
      </c>
      <c r="E38" s="329"/>
      <c r="F38" s="41"/>
      <c r="G38" s="330" t="s">
        <v>19205</v>
      </c>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t="s">
        <v>19206</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22</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19207</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20:J20"/>
    <mergeCell ref="D38:E38"/>
    <mergeCell ref="G39:J39"/>
    <mergeCell ref="G29:J29"/>
    <mergeCell ref="D26:E26"/>
    <mergeCell ref="D32:E32"/>
    <mergeCell ref="A1:K1"/>
    <mergeCell ref="D2:J2"/>
    <mergeCell ref="D18:J18"/>
    <mergeCell ref="B4:H4"/>
    <mergeCell ref="D10:J10"/>
    <mergeCell ref="D14:J14"/>
    <mergeCell ref="D13:J13"/>
    <mergeCell ref="I4:J4"/>
    <mergeCell ref="B7:J7"/>
    <mergeCell ref="B10:B11"/>
    <mergeCell ref="D11:J11"/>
    <mergeCell ref="B6:J6"/>
    <mergeCell ref="D12:J12"/>
    <mergeCell ref="D8:J8"/>
    <mergeCell ref="D17:J17"/>
    <mergeCell ref="D15:J15"/>
    <mergeCell ref="D16:J16"/>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5" zoomScaleNormal="75" workbookViewId="0">
      <pane ySplit="3" topLeftCell="A5" activePane="bottomLeft" state="frozen"/>
      <selection activeCell="B24" sqref="B24:J24"/>
      <selection pane="bottomLeft" activeCell="Q14" sqref="Q14"/>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40.5">
      <c r="A5" s="200" t="s">
        <v>108</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t="s">
        <v>26</v>
      </c>
      <c r="P5" s="211" t="s">
        <v>26</v>
      </c>
      <c r="Q5" s="152" t="s">
        <v>19210</v>
      </c>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 ca="1">IF(C5="",NA(),MATCH($B5&amp;$C5,'Smelter Look-up'!$J:$J,0))</f>
        <v>138</v>
      </c>
      <c r="X5" s="171">
        <f t="shared" ref="X5:X62" ca="1" si="1">IF(AND(C5="Smelter not listed",OR(LEN(D5)=0,LEN(E5)=0)),1,0)</f>
        <v>0</v>
      </c>
      <c r="AB5" s="171" t="str">
        <f t="shared" ref="AB5:AB62" ca="1" si="2">B5&amp;C5</f>
        <v>CobaltUmicore Finland Oy</v>
      </c>
    </row>
    <row r="6" spans="1:34" s="171" customFormat="1" ht="40.5">
      <c r="A6" s="200" t="s">
        <v>116</v>
      </c>
      <c r="B6" s="150" t="str">
        <f ca="1">IF(LEN(A6)=0,"",INDEX('Smelter Look-up'!$A:$A,MATCH($A6,'Smelter Look-up'!$E:$E,0)))</f>
        <v>Cobalt</v>
      </c>
      <c r="C6" s="153" t="str">
        <f ca="1">IF(LEN(A6)=0,"",INDEX('Smelter Look-up'!$C:$C,MATCH($A6,'Smelter Look-up'!$E:$E,0)))</f>
        <v>Ganzhou Tengyuan Cobalt New Material Co., Ltd.</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t="s">
        <v>19208</v>
      </c>
      <c r="P6" s="211" t="s">
        <v>22</v>
      </c>
      <c r="Q6" s="152" t="s">
        <v>19210</v>
      </c>
      <c r="R6" s="150" t="str">
        <f ca="1">IF(ISERROR($V6),"",OFFSET('Smelter Look-up'!$C$4,$V6-4,0)&amp;"")</f>
        <v>Ganzhou Tengyuan Cobalt New Material Co., Ltd.</v>
      </c>
      <c r="S6" s="156" t="str">
        <f t="shared" ca="1" si="0"/>
        <v>CN</v>
      </c>
      <c r="T6" s="156" t="str">
        <f ca="1">IF(B6="","",IF(ISERROR(MATCH($J6,SorP!$B$1:$B$6226,0)),"",INDIRECT("'SorP'!$A$"&amp;MATCH($S6&amp;$J6,SorP!C:C,0))))</f>
        <v>CN-JX</v>
      </c>
      <c r="U6" s="169"/>
      <c r="V6" s="170">
        <f ca="1">IF(C6="",NA(),MATCH($B6&amp;$C6,'Smelter Look-up'!$J:$J,0))</f>
        <v>29</v>
      </c>
      <c r="X6" s="171">
        <f t="shared" ca="1" si="1"/>
        <v>0</v>
      </c>
      <c r="AB6" s="171" t="str">
        <f t="shared" ca="1" si="2"/>
        <v>CobaltGanzhou Tengyuan Cobalt New Material Co., Ltd.</v>
      </c>
    </row>
    <row r="7" spans="1:34" s="171" customFormat="1" ht="40.5">
      <c r="A7" s="200" t="s">
        <v>201</v>
      </c>
      <c r="B7" s="150" t="str">
        <f ca="1">IF(LEN(A7)=0,"",INDEX('Smelter Look-up'!$A:$A,MATCH($A7,'Smelter Look-up'!$E:$E,0)))</f>
        <v>Cobalt</v>
      </c>
      <c r="C7" s="153" t="str">
        <f ca="1">IF(LEN(A7)=0,"",INDEX('Smelter Look-up'!$C:$C,MATCH($A7,'Smelter Look-up'!$E:$E,0)))</f>
        <v>Tianjin Maolian Science &amp; Technology Co., Ltd.</v>
      </c>
      <c r="D7" s="150"/>
      <c r="E7" s="150" t="str">
        <f ca="1">IF(ISERROR($V7),"",OFFSET('Smelter Look-up'!$D$4,$V7-4,0)&amp;"")</f>
        <v>CHINA</v>
      </c>
      <c r="F7" s="150" t="str">
        <f ca="1">IF(ISERROR($V7),"",OFFSET('Smelter Look-up'!$E$4,$V7-4,0))</f>
        <v>CID003215</v>
      </c>
      <c r="G7" s="150" t="str">
        <f ca="1">IF(C7=$X$4,"Enter smelter details",IF(ISERROR($V7),"",OFFSET('Smelter Look-up'!$F$4,$V7-4,0)))</f>
        <v>RMI</v>
      </c>
      <c r="H7" s="208">
        <f ca="1">IF(ISERROR($V7),"",OFFSET('Smelter Look-up'!$G$4,$V7-4,0))</f>
        <v>0</v>
      </c>
      <c r="I7" s="209" t="str">
        <f ca="1">IF(ISERROR($V7),"",OFFSET('Smelter Look-up'!$H$4,$V7-4,0))</f>
        <v>Tianjin</v>
      </c>
      <c r="J7" s="209" t="str">
        <f ca="1">IF(ISERROR($V7),"",OFFSET('Smelter Look-up'!$I$4,$V7-4,0))</f>
        <v>Tianjin Shi</v>
      </c>
      <c r="K7" s="151"/>
      <c r="L7" s="151"/>
      <c r="M7" s="151"/>
      <c r="N7" s="151"/>
      <c r="O7" s="151" t="s">
        <v>19209</v>
      </c>
      <c r="P7" s="211" t="s">
        <v>22</v>
      </c>
      <c r="Q7" s="152" t="s">
        <v>19210</v>
      </c>
      <c r="R7" s="150" t="str">
        <f ca="1">IF(ISERROR($V7),"",OFFSET('Smelter Look-up'!$C$4,$V7-4,0)&amp;"")</f>
        <v>Tianjin Maolian Science &amp; Technology Co., Ltd.</v>
      </c>
      <c r="S7" s="156" t="str">
        <f t="shared" ca="1" si="0"/>
        <v>CN</v>
      </c>
      <c r="T7" s="156" t="str">
        <f ca="1">IF(B7="","",IF(ISERROR(MATCH($J7,SorP!$B$1:$B$6226,0)),"",INDIRECT("'SorP'!$A$"&amp;MATCH($S7&amp;$J7,SorP!C:C,0))))</f>
        <v>CN-TJ</v>
      </c>
      <c r="U7" s="169"/>
      <c r="V7" s="170">
        <f ca="1">IF(C7="",NA(),MATCH($B7&amp;$C7,'Smelter Look-up'!$J:$J,0))</f>
        <v>137</v>
      </c>
      <c r="X7" s="171">
        <f t="shared" ca="1" si="1"/>
        <v>0</v>
      </c>
      <c r="AB7" s="171" t="str">
        <f t="shared" ca="1" si="2"/>
        <v>CobaltTianjin Maolian Science &amp; Technology Co., Ltd.</v>
      </c>
    </row>
    <row r="8" spans="1:34" s="171" customFormat="1" ht="40.5">
      <c r="A8" s="200" t="s">
        <v>126</v>
      </c>
      <c r="B8" s="150" t="str">
        <f ca="1">IF(LEN(A8)=0,"",INDEX('Smelter Look-up'!$A:$A,MATCH($A8,'Smelter Look-up'!$E:$E,0)))</f>
        <v>Cobalt</v>
      </c>
      <c r="C8" s="153" t="str">
        <f ca="1">IF(LEN(A8)=0,"",INDEX('Smelter Look-up'!$C:$C,MATCH($A8,'Smelter Look-up'!$E:$E,0)))</f>
        <v>Guangdong Jiana Energy Technology Co., Ltd.</v>
      </c>
      <c r="D8" s="150"/>
      <c r="E8" s="150" t="str">
        <f ca="1">IF(ISERROR($V8),"",OFFSET('Smelter Look-up'!$D$4,$V8-4,0)&amp;"")</f>
        <v>CHINA</v>
      </c>
      <c r="F8" s="150" t="str">
        <f ca="1">IF(ISERROR($V8),"",OFFSET('Smelter Look-up'!$E$4,$V8-4,0))</f>
        <v>CID003291</v>
      </c>
      <c r="G8" s="150" t="str">
        <f ca="1">IF(C8=$X$4,"Enter smelter details",IF(ISERROR($V8),"",OFFSET('Smelter Look-up'!$F$4,$V8-4,0)))</f>
        <v>RMI</v>
      </c>
      <c r="H8" s="208">
        <f ca="1">IF(ISERROR($V8),"",OFFSET('Smelter Look-up'!$G$4,$V8-4,0))</f>
        <v>0</v>
      </c>
      <c r="I8" s="209" t="str">
        <f ca="1">IF(ISERROR($V8),"",OFFSET('Smelter Look-up'!$H$4,$V8-4,0))</f>
        <v>Guangzhou</v>
      </c>
      <c r="J8" s="209" t="str">
        <f ca="1">IF(ISERROR($V8),"",OFFSET('Smelter Look-up'!$I$4,$V8-4,0))</f>
        <v>Guangdong Sheng</v>
      </c>
      <c r="K8" s="151"/>
      <c r="L8" s="151"/>
      <c r="M8" s="151"/>
      <c r="N8" s="151"/>
      <c r="O8" s="151" t="s">
        <v>19208</v>
      </c>
      <c r="P8" s="211" t="s">
        <v>22</v>
      </c>
      <c r="Q8" s="152" t="s">
        <v>19210</v>
      </c>
      <c r="R8" s="150" t="str">
        <f ca="1">IF(ISERROR($V8),"",OFFSET('Smelter Look-up'!$C$4,$V8-4,0)&amp;"")</f>
        <v>Guangdong Jiana Energy Technology Co., Ltd.</v>
      </c>
      <c r="S8" s="156" t="str">
        <f t="shared" ca="1" si="0"/>
        <v>CN</v>
      </c>
      <c r="T8" s="156" t="str">
        <f ca="1">IF(B8="","",IF(ISERROR(MATCH($J8,SorP!$B$1:$B$6226,0)),"",INDIRECT("'SorP'!$A$"&amp;MATCH($S8&amp;$J8,SorP!C:C,0))))</f>
        <v>CN-GD</v>
      </c>
      <c r="U8" s="169"/>
      <c r="V8" s="170">
        <f ca="1">IF(C8="",NA(),MATCH($B8&amp;$C8,'Smelter Look-up'!$J:$J,0))</f>
        <v>33</v>
      </c>
      <c r="X8" s="171">
        <f t="shared" ca="1" si="1"/>
        <v>0</v>
      </c>
      <c r="AB8" s="171" t="str">
        <f t="shared" ca="1" si="2"/>
        <v>CobaltGuangdong Jiana Energy Technology Co., Ltd.</v>
      </c>
    </row>
    <row r="9" spans="1:34" s="171" customFormat="1" ht="40.5">
      <c r="A9" s="200" t="s">
        <v>170</v>
      </c>
      <c r="B9" s="150" t="str">
        <f ca="1">IF(LEN(A9)=0,"",INDEX('Smelter Look-up'!$A:$A,MATCH($A9,'Smelter Look-up'!$E:$E,0)))</f>
        <v>Cobalt</v>
      </c>
      <c r="C9" s="153" t="str">
        <f ca="1">IF(LEN(A9)=0,"",INDEX('Smelter Look-up'!$C:$C,MATCH($A9,'Smelter Look-up'!$E:$E,0)))</f>
        <v>Jiangsu Xiongfeng Technology Co., Ltd.</v>
      </c>
      <c r="D9" s="150"/>
      <c r="E9" s="150" t="str">
        <f ca="1">IF(ISERROR($V9),"",OFFSET('Smelter Look-up'!$D$4,$V9-4,0)&amp;"")</f>
        <v>CHINA</v>
      </c>
      <c r="F9" s="150" t="str">
        <f ca="1">IF(ISERROR($V9),"",OFFSET('Smelter Look-up'!$E$4,$V9-4,0))</f>
        <v>CID003293</v>
      </c>
      <c r="G9" s="150" t="str">
        <f ca="1">IF(C9=$X$4,"Enter smelter details",IF(ISERROR($V9),"",OFFSET('Smelter Look-up'!$F$4,$V9-4,0)))</f>
        <v>RMI</v>
      </c>
      <c r="H9" s="208">
        <f ca="1">IF(ISERROR($V9),"",OFFSET('Smelter Look-up'!$G$4,$V9-4,0))</f>
        <v>0</v>
      </c>
      <c r="I9" s="209" t="str">
        <f ca="1">IF(ISERROR($V9),"",OFFSET('Smelter Look-up'!$H$4,$V9-4,0))</f>
        <v>Haimen</v>
      </c>
      <c r="J9" s="209" t="str">
        <f ca="1">IF(ISERROR($V9),"",OFFSET('Smelter Look-up'!$I$4,$V9-4,0))</f>
        <v>Jiangsu Sheng</v>
      </c>
      <c r="K9" s="151"/>
      <c r="L9" s="151"/>
      <c r="M9" s="151"/>
      <c r="N9" s="151"/>
      <c r="O9" s="151" t="s">
        <v>19208</v>
      </c>
      <c r="P9" s="211" t="s">
        <v>22</v>
      </c>
      <c r="Q9" s="152" t="s">
        <v>19210</v>
      </c>
      <c r="R9" s="150" t="str">
        <f ca="1">IF(ISERROR($V9),"",OFFSET('Smelter Look-up'!$C$4,$V9-4,0)&amp;"")</f>
        <v>Jiangsu Xiongfeng Technology Co., Ltd.</v>
      </c>
      <c r="S9" s="156" t="str">
        <f t="shared" ca="1" si="0"/>
        <v>CN</v>
      </c>
      <c r="T9" s="156" t="str">
        <f ca="1">IF(B9="","",IF(ISERROR(MATCH($J9,SorP!$B$1:$B$6226,0)),"",INDIRECT("'SorP'!$A$"&amp;MATCH($S9&amp;$J9,SorP!C:C,0))))</f>
        <v>CN-JS</v>
      </c>
      <c r="U9" s="169"/>
      <c r="V9" s="170">
        <f ca="1">IF(C9="",NA(),MATCH($B9&amp;$C9,'Smelter Look-up'!$J:$J,0))</f>
        <v>57</v>
      </c>
      <c r="X9" s="171">
        <f t="shared" ca="1" si="1"/>
        <v>0</v>
      </c>
      <c r="AB9" s="171" t="str">
        <f t="shared" ca="1" si="2"/>
        <v>CobaltJiangsu Xiongfeng Technology Co., Ltd.</v>
      </c>
    </row>
    <row r="10" spans="1:34" s="171" customFormat="1" ht="40.5">
      <c r="A10" s="200" t="s">
        <v>151</v>
      </c>
      <c r="B10" s="150" t="str">
        <f ca="1">IF(LEN(A10)=0,"",INDEX('Smelter Look-up'!$A:$A,MATCH($A10,'Smelter Look-up'!$E:$E,0)))</f>
        <v>Cobalt</v>
      </c>
      <c r="C10" s="153" t="str">
        <f ca="1">IF(LEN(A10)=0,"",INDEX('Smelter Look-up'!$C:$C,MATCH($A10,'Smelter Look-up'!$E:$E,0)))</f>
        <v>Hunan CNGR New Energy Science &amp; Technology Co., Ltd.</v>
      </c>
      <c r="D10" s="150"/>
      <c r="E10" s="150" t="str">
        <f ca="1">IF(ISERROR($V10),"",OFFSET('Smelter Look-up'!$D$4,$V10-4,0)&amp;"")</f>
        <v>CHINA</v>
      </c>
      <c r="F10" s="150" t="str">
        <f ca="1">IF(ISERROR($V10),"",OFFSET('Smelter Look-up'!$E$4,$V10-4,0))</f>
        <v>CID003411</v>
      </c>
      <c r="G10" s="150" t="str">
        <f ca="1">IF(C10=$X$4,"Enter smelter details",IF(ISERROR($V10),"",OFFSET('Smelter Look-up'!$F$4,$V10-4,0)))</f>
        <v>RMI</v>
      </c>
      <c r="H10" s="208">
        <f ca="1">IF(ISERROR($V10),"",OFFSET('Smelter Look-up'!$G$4,$V10-4,0))</f>
        <v>0</v>
      </c>
      <c r="I10" s="209" t="str">
        <f ca="1">IF(ISERROR($V10),"",OFFSET('Smelter Look-up'!$H$4,$V10-4,0))</f>
        <v>Changsha</v>
      </c>
      <c r="J10" s="209" t="str">
        <f ca="1">IF(ISERROR($V10),"",OFFSET('Smelter Look-up'!$I$4,$V10-4,0))</f>
        <v>Hunan Sheng</v>
      </c>
      <c r="K10" s="151"/>
      <c r="L10" s="151"/>
      <c r="M10" s="151"/>
      <c r="N10" s="151"/>
      <c r="O10" s="151" t="s">
        <v>26</v>
      </c>
      <c r="P10" s="211" t="s">
        <v>26</v>
      </c>
      <c r="Q10" s="152" t="s">
        <v>19210</v>
      </c>
      <c r="R10" s="150" t="str">
        <f ca="1">IF(ISERROR($V10),"",OFFSET('Smelter Look-up'!$C$4,$V10-4,0)&amp;"")</f>
        <v>Hunan CNGR New Energy Science &amp; Technology Co., Ltd.</v>
      </c>
      <c r="S10" s="156" t="str">
        <f t="shared" ca="1" si="0"/>
        <v>CN</v>
      </c>
      <c r="T10" s="156" t="str">
        <f ca="1">IF(B10="","",IF(ISERROR(MATCH($J10,SorP!$B$1:$B$6226,0)),"",INDIRECT("'SorP'!$A$"&amp;MATCH($S10&amp;$J10,SorP!C:C,0))))</f>
        <v>CN-HN</v>
      </c>
      <c r="U10" s="169"/>
      <c r="V10" s="170">
        <f ca="1">IF(C10="",NA(),MATCH($B10&amp;$C10,'Smelter Look-up'!$J:$J,0))</f>
        <v>42</v>
      </c>
      <c r="X10" s="171">
        <f t="shared" ca="1" si="1"/>
        <v>0</v>
      </c>
      <c r="AB10" s="171" t="str">
        <f t="shared" ca="1" si="2"/>
        <v>CobaltHunan CNGR New Energy Science &amp; Technology Co., Ltd.</v>
      </c>
    </row>
    <row r="11" spans="1:34" s="171" customFormat="1" ht="40.5">
      <c r="A11" s="201" t="s">
        <v>291</v>
      </c>
      <c r="B11" s="150" t="str">
        <f ca="1">IF(LEN(A11)=0,"",INDEX('Smelter Look-up'!$A:$A,MATCH($A11,'Smelter Look-up'!$E:$E,0)))</f>
        <v>Cobalt</v>
      </c>
      <c r="C11" s="153" t="str">
        <f ca="1">IF(LEN(A11)=0,"",INDEX('Smelter Look-up'!$C:$C,MATCH($A11,'Smelter Look-up'!$E:$E,0)))</f>
        <v>Umicore Olen</v>
      </c>
      <c r="D11" s="150"/>
      <c r="E11" s="150" t="str">
        <f ca="1">IF(ISERROR($V11),"",OFFSET('Smelter Look-up'!$D$4,$V11-4,0)&amp;"")</f>
        <v>BELGIUM</v>
      </c>
      <c r="F11" s="150" t="str">
        <f ca="1">IF(ISERROR($V11),"",OFFSET('Smelter Look-up'!$E$4,$V11-4,0))</f>
        <v>CID003228</v>
      </c>
      <c r="G11" s="150" t="str">
        <f ca="1">IF(C11=$X$4,"Enter smelter details",IF(ISERROR($V11),"",OFFSET('Smelter Look-up'!$F$4,$V11-4,0)))</f>
        <v>RMI</v>
      </c>
      <c r="H11" s="208">
        <f ca="1">IF(ISERROR($V11),"",OFFSET('Smelter Look-up'!$G$4,$V11-4,0))</f>
        <v>0</v>
      </c>
      <c r="I11" s="209" t="str">
        <f ca="1">IF(ISERROR($V11),"",OFFSET('Smelter Look-up'!$H$4,$V11-4,0))</f>
        <v>Olen</v>
      </c>
      <c r="J11" s="209" t="str">
        <f ca="1">IF(ISERROR($V11),"",OFFSET('Smelter Look-up'!$I$4,$V11-4,0))</f>
        <v>Antwerpen</v>
      </c>
      <c r="K11" s="151"/>
      <c r="L11" s="151"/>
      <c r="M11" s="151"/>
      <c r="N11" s="151"/>
      <c r="O11" s="151" t="s">
        <v>26</v>
      </c>
      <c r="P11" s="211" t="s">
        <v>26</v>
      </c>
      <c r="Q11" s="152" t="s">
        <v>19210</v>
      </c>
      <c r="R11" s="150" t="str">
        <f ca="1">IF(ISERROR($V11),"",OFFSET('Smelter Look-up'!$C$4,$V11-4,0)&amp;"")</f>
        <v>Umicore Olen</v>
      </c>
      <c r="S11" s="156" t="str">
        <f t="shared" ca="1" si="0"/>
        <v>BE</v>
      </c>
      <c r="T11" s="156" t="str">
        <f ca="1">IF(B11="","",IF(ISERROR(MATCH($J11,SorP!$B$1:$B$6226,0)),"",INDIRECT("'SorP'!$A$"&amp;MATCH($S11&amp;$J11,SorP!C:C,0))))</f>
        <v>BE-VAN</v>
      </c>
      <c r="U11" s="169"/>
      <c r="V11" s="170">
        <f ca="1">IF(C11="",NA(),MATCH($B11&amp;$C11,'Smelter Look-up'!$J:$J,0))</f>
        <v>139</v>
      </c>
      <c r="X11" s="171">
        <f t="shared" ca="1" si="1"/>
        <v>0</v>
      </c>
      <c r="AB11" s="171" t="str">
        <f t="shared" ca="1" si="2"/>
        <v>CobaltUmicore Olen</v>
      </c>
    </row>
    <row r="12" spans="1:34" s="171" customFormat="1" ht="40.5">
      <c r="A12" s="200" t="s">
        <v>314</v>
      </c>
      <c r="B12" s="150" t="str">
        <f ca="1">IF(LEN(A12)=0,"",INDEX('Smelter Look-up'!$A:$A,MATCH($A12,'Smelter Look-up'!$E:$E,0)))</f>
        <v>Cobalt</v>
      </c>
      <c r="C12" s="153" t="str">
        <f ca="1">IF(LEN(A12)=0,"",INDEX('Smelter Look-up'!$C:$C,MATCH($A12,'Smelter Look-up'!$E:$E,0)))</f>
        <v>Zhejiang Huayou Cobalt Company Limited</v>
      </c>
      <c r="D12" s="150"/>
      <c r="E12" s="150" t="str">
        <f ca="1">IF(ISERROR($V12),"",OFFSET('Smelter Look-up'!$D$4,$V12-4,0)&amp;"")</f>
        <v>CHINA</v>
      </c>
      <c r="F12" s="150" t="str">
        <f ca="1">IF(ISERROR($V12),"",OFFSET('Smelter Look-up'!$E$4,$V12-4,0))</f>
        <v>CID003225</v>
      </c>
      <c r="G12" s="150" t="str">
        <f ca="1">IF(C12=$X$4,"Enter smelter details",IF(ISERROR($V12),"",OFFSET('Smelter Look-up'!$F$4,$V12-4,0)))</f>
        <v>RMI</v>
      </c>
      <c r="H12" s="208">
        <f ca="1">IF(ISERROR($V12),"",OFFSET('Smelter Look-up'!$G$4,$V12-4,0))</f>
        <v>0</v>
      </c>
      <c r="I12" s="209" t="str">
        <f ca="1">IF(ISERROR($V12),"",OFFSET('Smelter Look-up'!$H$4,$V12-4,0))</f>
        <v>Tongxiang</v>
      </c>
      <c r="J12" s="209" t="str">
        <f ca="1">IF(ISERROR($V12),"",OFFSET('Smelter Look-up'!$I$4,$V12-4,0))</f>
        <v>Zhejiang Sheng</v>
      </c>
      <c r="K12" s="151"/>
      <c r="L12" s="151"/>
      <c r="M12" s="151"/>
      <c r="N12" s="151"/>
      <c r="O12" s="151" t="s">
        <v>26</v>
      </c>
      <c r="P12" s="211" t="s">
        <v>26</v>
      </c>
      <c r="Q12" s="152" t="s">
        <v>19210</v>
      </c>
      <c r="R12" s="150" t="str">
        <f ca="1">IF(ISERROR($V12),"",OFFSET('Smelter Look-up'!$C$4,$V12-4,0)&amp;"")</f>
        <v>Zhejiang Huayou Cobalt Company Limited</v>
      </c>
      <c r="S12" s="156" t="str">
        <f t="shared" ca="1" si="0"/>
        <v>CN</v>
      </c>
      <c r="T12" s="156" t="str">
        <f ca="1">IF(B12="","",IF(ISERROR(MATCH($J12,SorP!$B$1:$B$6226,0)),"",INDIRECT("'SorP'!$A$"&amp;MATCH($S12&amp;$J12,SorP!C:C,0))))</f>
        <v>CN-ZJ</v>
      </c>
      <c r="U12" s="169"/>
      <c r="V12" s="170">
        <f ca="1">IF(C12="",NA(),MATCH($B12&amp;$C12,'Smelter Look-up'!$J:$J,0))</f>
        <v>151</v>
      </c>
      <c r="X12" s="171">
        <f t="shared" ca="1" si="1"/>
        <v>0</v>
      </c>
      <c r="AB12" s="171" t="str">
        <f t="shared" ca="1" si="2"/>
        <v>CobaltZhejiang Huayou Cobalt Company Limited</v>
      </c>
    </row>
    <row r="13" spans="1:34" s="171" customFormat="1" ht="40.5">
      <c r="A13" s="200" t="s">
        <v>271</v>
      </c>
      <c r="B13" s="150" t="str">
        <f ca="1">IF(LEN(A13)=0,"",INDEX('Smelter Look-up'!$A:$A,MATCH($A13,'Smelter Look-up'!$E:$E,0)))</f>
        <v>Cobalt</v>
      </c>
      <c r="C13" s="153" t="str">
        <f ca="1">IF(LEN(A13)=0,"",INDEX('Smelter Look-up'!$C:$C,MATCH($A13,'Smelter Look-up'!$E:$E,0)))</f>
        <v>Quzhou Huayou Cobalt New Material Co., Ltd.</v>
      </c>
      <c r="D13" s="150"/>
      <c r="E13" s="150" t="str">
        <f ca="1">IF(ISERROR($V13),"",OFFSET('Smelter Look-up'!$D$4,$V13-4,0)&amp;"")</f>
        <v>CHINA</v>
      </c>
      <c r="F13" s="150" t="str">
        <f ca="1">IF(ISERROR($V13),"",OFFSET('Smelter Look-up'!$E$4,$V13-4,0))</f>
        <v>CID003255</v>
      </c>
      <c r="G13" s="150" t="str">
        <f ca="1">IF(C13=$X$4,"Enter smelter details",IF(ISERROR($V13),"",OFFSET('Smelter Look-up'!$F$4,$V13-4,0)))</f>
        <v>RMI</v>
      </c>
      <c r="H13" s="208">
        <f ca="1">IF(ISERROR($V13),"",OFFSET('Smelter Look-up'!$G$4,$V13-4,0))</f>
        <v>0</v>
      </c>
      <c r="I13" s="209" t="str">
        <f ca="1">IF(ISERROR($V13),"",OFFSET('Smelter Look-up'!$H$4,$V13-4,0))</f>
        <v>Quzhou</v>
      </c>
      <c r="J13" s="209" t="str">
        <f ca="1">IF(ISERROR($V13),"",OFFSET('Smelter Look-up'!$I$4,$V13-4,0))</f>
        <v>Zhejiang Sheng</v>
      </c>
      <c r="K13" s="151"/>
      <c r="L13" s="151"/>
      <c r="M13" s="151"/>
      <c r="N13" s="151"/>
      <c r="O13" s="151" t="s">
        <v>26</v>
      </c>
      <c r="P13" s="211" t="s">
        <v>26</v>
      </c>
      <c r="Q13" s="152" t="s">
        <v>19210</v>
      </c>
      <c r="R13" s="150" t="str">
        <f ca="1">IF(ISERROR($V13),"",OFFSET('Smelter Look-up'!$C$4,$V13-4,0)&amp;"")</f>
        <v>Quzhou Huayou Cobalt New Material Co., Ltd.</v>
      </c>
      <c r="S13" s="156" t="str">
        <f t="shared" ca="1" si="0"/>
        <v>CN</v>
      </c>
      <c r="T13" s="156" t="str">
        <f ca="1">IF(B13="","",IF(ISERROR(MATCH($J13,SorP!$B$1:$B$6226,0)),"",INDIRECT("'SorP'!$A$"&amp;MATCH($S13&amp;$J13,SorP!C:C,0))))</f>
        <v>CN-ZJ</v>
      </c>
      <c r="U13" s="169"/>
      <c r="V13" s="170">
        <f ca="1">IF(C13="",NA(),MATCH($B13&amp;$C13,'Smelter Look-up'!$J:$J,0))</f>
        <v>118</v>
      </c>
      <c r="X13" s="171">
        <f t="shared" ca="1" si="1"/>
        <v>0</v>
      </c>
      <c r="AB13" s="171" t="str">
        <f t="shared" ca="1" si="2"/>
        <v>CobaltQuzhou Huayou Cobalt New Material Co., Ltd.</v>
      </c>
    </row>
    <row r="14" spans="1:34" s="171" customFormat="1" ht="40.5">
      <c r="A14" s="201" t="s">
        <v>250</v>
      </c>
      <c r="B14" s="150" t="str">
        <f ca="1">IF(LEN(A14)=0,"",INDEX('Smelter Look-up'!$A:$A,MATCH($A14,'Smelter Look-up'!$E:$E,0)))</f>
        <v>Cobalt</v>
      </c>
      <c r="C14" s="153" t="str">
        <f ca="1">IF(LEN(A14)=0,"",INDEX('Smelter Look-up'!$C:$C,MATCH($A14,'Smelter Look-up'!$E:$E,0)))</f>
        <v>Niihama Nickel Refinery, Sumitomo Metal Mining</v>
      </c>
      <c r="D14" s="150"/>
      <c r="E14" s="150" t="str">
        <f ca="1">IF(ISERROR($V14),"",OFFSET('Smelter Look-up'!$D$4,$V14-4,0)&amp;"")</f>
        <v>JAPAN</v>
      </c>
      <c r="F14" s="150" t="str">
        <f ca="1">IF(ISERROR($V14),"",OFFSET('Smelter Look-up'!$E$4,$V14-4,0))</f>
        <v>CID003278</v>
      </c>
      <c r="G14" s="150" t="str">
        <f ca="1">IF(C14=$X$4,"Enter smelter details",IF(ISERROR($V14),"",OFFSET('Smelter Look-up'!$F$4,$V14-4,0)))</f>
        <v>RMI</v>
      </c>
      <c r="H14" s="208">
        <f ca="1">IF(ISERROR($V14),"",OFFSET('Smelter Look-up'!$G$4,$V14-4,0))</f>
        <v>0</v>
      </c>
      <c r="I14" s="209" t="str">
        <f ca="1">IF(ISERROR($V14),"",OFFSET('Smelter Look-up'!$H$4,$V14-4,0))</f>
        <v>Niihama</v>
      </c>
      <c r="J14" s="209" t="str">
        <f ca="1">IF(ISERROR($V14),"",OFFSET('Smelter Look-up'!$I$4,$V14-4,0))</f>
        <v>Ehime</v>
      </c>
      <c r="K14" s="151"/>
      <c r="L14" s="151"/>
      <c r="M14" s="151"/>
      <c r="N14" s="151"/>
      <c r="O14" s="151" t="s">
        <v>26</v>
      </c>
      <c r="P14" s="211" t="s">
        <v>26</v>
      </c>
      <c r="Q14" s="152" t="s">
        <v>19211</v>
      </c>
      <c r="R14" s="150" t="str">
        <f ca="1">IF(ISERROR($V14),"",OFFSET('Smelter Look-up'!$C$4,$V14-4,0)&amp;"")</f>
        <v>Niihama Nickel Refinery, Sumitomo Metal Mining</v>
      </c>
      <c r="S14" s="156" t="str">
        <f t="shared" ca="1" si="0"/>
        <v>JP</v>
      </c>
      <c r="T14" s="156" t="str">
        <f ca="1">IF(B14="","",IF(ISERROR(MATCH($J14,SorP!$B$1:$B$6226,0)),"",INDIRECT("'SorP'!$A$"&amp;MATCH($S14&amp;$J14,SorP!C:C,0))))</f>
        <v>JP-38</v>
      </c>
      <c r="U14" s="169"/>
      <c r="V14" s="170">
        <f ca="1">IF(C14="",NA(),MATCH($B14&amp;$C14,'Smelter Look-up'!$J:$J,0))</f>
        <v>108</v>
      </c>
      <c r="X14" s="171">
        <f t="shared" ca="1" si="1"/>
        <v>0</v>
      </c>
      <c r="AB14" s="171" t="str">
        <f t="shared" ca="1" si="2"/>
        <v>CobaltNiihama Nickel Refinery, Sumitomo Metal Mining</v>
      </c>
    </row>
    <row r="15" spans="1:34" s="171" customFormat="1" ht="40.5">
      <c r="A15" s="201" t="s">
        <v>78</v>
      </c>
      <c r="B15" s="150" t="str">
        <f ca="1">IF(LEN(A15)=0,"",INDEX('Smelter Look-up'!$A:$A,MATCH($A15,'Smelter Look-up'!$E:$E,0)))</f>
        <v>Cobalt</v>
      </c>
      <c r="C15" s="153" t="str">
        <f ca="1">IF(LEN(A15)=0,"",INDEX('Smelter Look-up'!$C:$C,MATCH($A15,'Smelter Look-up'!$E:$E,0)))</f>
        <v>Compagnie de Tifnout Tiranimine</v>
      </c>
      <c r="D15" s="150"/>
      <c r="E15" s="150" t="str">
        <f ca="1">IF(ISERROR($V15),"",OFFSET('Smelter Look-up'!$D$4,$V15-4,0)&amp;"")</f>
        <v>MOROCCO</v>
      </c>
      <c r="F15" s="150" t="str">
        <f ca="1">IF(ISERROR($V15),"",OFFSET('Smelter Look-up'!$E$4,$V15-4,0))</f>
        <v>CID003280</v>
      </c>
      <c r="G15" s="150" t="str">
        <f ca="1">IF(C15=$X$4,"Enter smelter details",IF(ISERROR($V15),"",OFFSET('Smelter Look-up'!$F$4,$V15-4,0)))</f>
        <v>RMI</v>
      </c>
      <c r="H15" s="208">
        <f ca="1">IF(ISERROR($V15),"",OFFSET('Smelter Look-up'!$G$4,$V15-4,0))</f>
        <v>0</v>
      </c>
      <c r="I15" s="209" t="str">
        <f ca="1">IF(ISERROR($V15),"",OFFSET('Smelter Look-up'!$H$4,$V15-4,0))</f>
        <v>Marrakech</v>
      </c>
      <c r="J15" s="209" t="str">
        <f ca="1">IF(ISERROR($V15),"",OFFSET('Smelter Look-up'!$I$4,$V15-4,0))</f>
        <v>Marrakech-Safi</v>
      </c>
      <c r="K15" s="151"/>
      <c r="L15" s="151"/>
      <c r="M15" s="151"/>
      <c r="N15" s="151"/>
      <c r="O15" s="151" t="s">
        <v>26</v>
      </c>
      <c r="P15" s="211" t="s">
        <v>26</v>
      </c>
      <c r="Q15" s="152" t="s">
        <v>19211</v>
      </c>
      <c r="R15" s="150" t="str">
        <f ca="1">IF(ISERROR($V15),"",OFFSET('Smelter Look-up'!$C$4,$V15-4,0)&amp;"")</f>
        <v>Compagnie de Tifnout Tiranimine</v>
      </c>
      <c r="S15" s="156" t="str">
        <f t="shared" ca="1" si="0"/>
        <v>MA</v>
      </c>
      <c r="T15" s="156" t="str">
        <f ca="1">IF(B15="","",IF(ISERROR(MATCH($J15,SorP!$B$1:$B$6226,0)),"",INDIRECT("'SorP'!$A$"&amp;MATCH($S15&amp;$J15,SorP!C:C,0))))</f>
        <v>MA-07</v>
      </c>
      <c r="U15" s="169"/>
      <c r="V15" s="170">
        <f ca="1">IF(C15="",NA(),MATCH($B15&amp;$C15,'Smelter Look-up'!$J:$J,0))</f>
        <v>11</v>
      </c>
      <c r="X15" s="171">
        <f t="shared" ca="1" si="1"/>
        <v>0</v>
      </c>
      <c r="AB15" s="171" t="str">
        <f t="shared" ca="1" si="2"/>
        <v>CobaltCompagnie de Tifnout Tiranimine</v>
      </c>
    </row>
    <row r="16" spans="1:34" s="171" customFormat="1" ht="40.5">
      <c r="A16" s="200" t="s">
        <v>189</v>
      </c>
      <c r="B16" s="150" t="str">
        <f ca="1">IF(LEN(A16)=0,"",INDEX('Smelter Look-up'!$A:$A,MATCH($A16,'Smelter Look-up'!$E:$E,0)))</f>
        <v>Cobalt</v>
      </c>
      <c r="C16" s="153" t="str">
        <f ca="1">IF(LEN(A16)=0,"",INDEX('Smelter Look-up'!$C:$C,MATCH($A16,'Smelter Look-up'!$E:$E,0)))</f>
        <v>La Compagnie de Traitement des Rejets de Kingamyambo S.A. (Metalkol S.A.)</v>
      </c>
      <c r="D16" s="150"/>
      <c r="E16" s="150" t="str">
        <f ca="1">IF(ISERROR($V16),"",OFFSET('Smelter Look-up'!$D$4,$V16-4,0)&amp;"")</f>
        <v>CONGO, DEMOCRATIC REPUBLIC OF THE</v>
      </c>
      <c r="F16" s="150" t="str">
        <f ca="1">IF(ISERROR($V16),"",OFFSET('Smelter Look-up'!$E$4,$V16-4,0))</f>
        <v>CID003275</v>
      </c>
      <c r="G16" s="150" t="str">
        <f ca="1">IF(C16=$X$4,"Enter smelter details",IF(ISERROR($V16),"",OFFSET('Smelter Look-up'!$F$4,$V16-4,0)))</f>
        <v>RMI</v>
      </c>
      <c r="H16" s="208">
        <f ca="1">IF(ISERROR($V16),"",OFFSET('Smelter Look-up'!$G$4,$V16-4,0))</f>
        <v>0</v>
      </c>
      <c r="I16" s="209" t="str">
        <f ca="1">IF(ISERROR($V16),"",OFFSET('Smelter Look-up'!$H$4,$V16-4,0))</f>
        <v>Lubumbashi</v>
      </c>
      <c r="J16" s="209" t="str">
        <f ca="1">IF(ISERROR($V16),"",OFFSET('Smelter Look-up'!$I$4,$V16-4,0))</f>
        <v>Haut-Katanga</v>
      </c>
      <c r="K16" s="151"/>
      <c r="L16" s="151"/>
      <c r="M16" s="151"/>
      <c r="N16" s="151"/>
      <c r="O16" s="151" t="s">
        <v>26</v>
      </c>
      <c r="P16" s="211" t="s">
        <v>26</v>
      </c>
      <c r="Q16" s="152" t="s">
        <v>19211</v>
      </c>
      <c r="R16" s="150" t="str">
        <f ca="1">IF(ISERROR($V16),"",OFFSET('Smelter Look-up'!$C$4,$V16-4,0)&amp;"")</f>
        <v>La Compagnie de Traitement des Rejets de Kingamyambo S.A. (Metalkol S.A.)</v>
      </c>
      <c r="S16" s="156" t="str">
        <f t="shared" ca="1" si="0"/>
        <v>CD</v>
      </c>
      <c r="T16" s="156" t="str">
        <f ca="1">IF(B16="","",IF(ISERROR(MATCH($J16,SorP!$B$1:$B$6226,0)),"",INDIRECT("'SorP'!$A$"&amp;MATCH($S16&amp;$J16,SorP!C:C,0))))</f>
        <v>CD-HK</v>
      </c>
      <c r="U16" s="169"/>
      <c r="V16" s="170">
        <f ca="1">IF(C16="",NA(),MATCH($B16&amp;$C16,'Smelter Look-up'!$J:$J,0))</f>
        <v>70</v>
      </c>
      <c r="X16" s="171">
        <f t="shared" ca="1" si="1"/>
        <v>0</v>
      </c>
      <c r="AB16" s="171" t="str">
        <f t="shared" ca="1" si="2"/>
        <v>CobaltLa Compagnie de Traitement des Rejets de Kingamyambo S.A. (Metalkol S.A.)</v>
      </c>
    </row>
    <row r="17" spans="1:28" s="171" customFormat="1" ht="40.5">
      <c r="A17" s="200" t="s">
        <v>184</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8">
        <f ca="1">IF(ISERROR($V17),"",OFFSET('Smelter Look-up'!$G$4,$V17-4,0))</f>
        <v>0</v>
      </c>
      <c r="I17" s="209" t="str">
        <f ca="1">IF(ISERROR($V17),"",OFFSET('Smelter Look-up'!$H$4,$V17-4,0))</f>
        <v>Kolwezi</v>
      </c>
      <c r="J17" s="209" t="str">
        <f ca="1">IF(ISERROR($V17),"",OFFSET('Smelter Look-up'!$I$4,$V17-4,0))</f>
        <v>Lualaba</v>
      </c>
      <c r="K17" s="151"/>
      <c r="L17" s="151"/>
      <c r="M17" s="151"/>
      <c r="N17" s="151"/>
      <c r="O17" s="151" t="s">
        <v>26</v>
      </c>
      <c r="P17" s="211" t="s">
        <v>26</v>
      </c>
      <c r="Q17" s="152" t="s">
        <v>19211</v>
      </c>
      <c r="R17" s="150" t="str">
        <f ca="1">IF(ISERROR($V17),"",OFFSET('Smelter Look-up'!$C$4,$V17-4,0)&amp;"")</f>
        <v>Kamoto Copper Company</v>
      </c>
      <c r="S17" s="156" t="str">
        <f t="shared" ca="1" si="0"/>
        <v>CD</v>
      </c>
      <c r="T17" s="156" t="str">
        <f ca="1">IF(B17="","",IF(ISERROR(MATCH($J17,SorP!$B$1:$B$6226,0)),"",INDIRECT("'SorP'!$A$"&amp;MATCH($S17&amp;$J17,SorP!C:C,0))))</f>
        <v>CD-LU</v>
      </c>
      <c r="U17" s="169"/>
      <c r="V17" s="170">
        <f ca="1">IF(C17="",NA(),MATCH($B17&amp;$C17,'Smelter Look-up'!$J:$J,0))</f>
        <v>64</v>
      </c>
      <c r="X17" s="171">
        <f t="shared" ca="1" si="1"/>
        <v>0</v>
      </c>
      <c r="AB17" s="171" t="str">
        <f t="shared" ca="1" si="2"/>
        <v>CobaltKamoto Copper Company</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Murata Electronics Europe B.V.</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Roland Endreß</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environment-europe@murata.com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+49 911 6687 0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Hiroyuki Yokomi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conflict_minerals@murata.com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45680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54">
      <c r="A50" s="80" t="s">
        <v>57</v>
      </c>
      <c r="B50" s="80" t="str">
        <f>Declaration!G71</f>
        <v>https://corporate.murata.com/en-us/csr/people/suppliers
https://corporate.murata.com/ja-jp/csr/people/suppliers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EA25653-E254-4DD2-AEEF-8ADAFC143709}"/>
    </customSheetView>
    <customSheetView guid="{4BDF1A28-30D5-449D-B20E-D6C97EF9FAE1}" showAutoFilter="1">
      <selection activeCell="C174" sqref="C174"/>
      <pageMargins left="0" right="0" top="0" bottom="0" header="0" footer="0"/>
      <pageSetup paperSize="9" orientation="portrait"/>
      <autoFilter ref="B1:N1" xr:uid="{053ED8CB-2C26-4B93-8714-6F8ACDA9525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Daniel Budrovcan</cp:lastModifiedBy>
  <cp:revision/>
  <dcterms:created xsi:type="dcterms:W3CDTF">2010-06-21T21:00:23Z</dcterms:created>
  <dcterms:modified xsi:type="dcterms:W3CDTF">2025-01-23T09:54:31Z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ceeac212-e07e-48a3-a3ea-3d5a8024c290_Enabled">
    <vt:lpwstr>true</vt:lpwstr>
  </property>
  <property fmtid="{D5CDD505-2E9C-101B-9397-08002B2CF9AE}" pid="5" name="MSIP_Label_ceeac212-e07e-48a3-a3ea-3d5a8024c290_SetDate">
    <vt:lpwstr>2024-05-14T06:48:49Z</vt:lpwstr>
  </property>
  <property fmtid="{D5CDD505-2E9C-101B-9397-08002B2CF9AE}" pid="6" name="MSIP_Label_ceeac212-e07e-48a3-a3ea-3d5a8024c290_Method">
    <vt:lpwstr>Privileged</vt:lpwstr>
  </property>
  <property fmtid="{D5CDD505-2E9C-101B-9397-08002B2CF9AE}" pid="7" name="MSIP_Label_ceeac212-e07e-48a3-a3ea-3d5a8024c290_Name">
    <vt:lpwstr>LimitedDisclosure_Unencrypted</vt:lpwstr>
  </property>
  <property fmtid="{D5CDD505-2E9C-101B-9397-08002B2CF9AE}" pid="8" name="MSIP_Label_ceeac212-e07e-48a3-a3ea-3d5a8024c290_SiteId">
    <vt:lpwstr>afff1096-7fd8-4cdd-879a-7db50a47287a</vt:lpwstr>
  </property>
  <property fmtid="{D5CDD505-2E9C-101B-9397-08002B2CF9AE}" pid="9" name="MSIP_Label_ceeac212-e07e-48a3-a3ea-3d5a8024c290_ActionId">
    <vt:lpwstr>9ac37d8c-ac3a-4c94-9286-d15cc6ad0944</vt:lpwstr>
  </property>
  <property fmtid="{D5CDD505-2E9C-101B-9397-08002B2CF9AE}" pid="10" name="MSIP_Label_ceeac212-e07e-48a3-a3ea-3d5a8024c290_ContentBits">
    <vt:lpwstr>0</vt:lpwstr>
  </property>
</Properties>
</file>