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autoCompressPictures="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0730" windowHeight="11160" tabRatio="789" activeTab="3"/>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45621"/>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6" i="4" l="1"/>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C9" i="5"/>
  <c r="AB9" i="5"/>
  <c r="V9" i="5"/>
  <c r="E9" i="5"/>
  <c r="X9" i="5" s="1"/>
  <c r="B9" i="5"/>
  <c r="T9" i="5"/>
  <c r="S9" i="5"/>
  <c r="R9" i="5"/>
  <c r="J9" i="5"/>
  <c r="I9" i="5"/>
  <c r="H9" i="5"/>
  <c r="G9" i="5"/>
  <c r="F9" i="5"/>
  <c r="C8" i="5"/>
  <c r="AB8" i="5"/>
  <c r="V8" i="5"/>
  <c r="E8" i="5"/>
  <c r="X8" i="5" s="1"/>
  <c r="B8" i="5"/>
  <c r="T8" i="5"/>
  <c r="S8" i="5"/>
  <c r="R8" i="5"/>
  <c r="J8" i="5"/>
  <c r="I8" i="5"/>
  <c r="H8" i="5"/>
  <c r="G8" i="5"/>
  <c r="F8" i="5"/>
  <c r="C7" i="5"/>
  <c r="AB7" i="5"/>
  <c r="V7" i="5"/>
  <c r="E7" i="5"/>
  <c r="X7" i="5" s="1"/>
  <c r="B7" i="5"/>
  <c r="T7" i="5"/>
  <c r="S7" i="5"/>
  <c r="R7" i="5"/>
  <c r="J7" i="5"/>
  <c r="I7" i="5"/>
  <c r="H7" i="5"/>
  <c r="G7" i="5"/>
  <c r="F7" i="5"/>
  <c r="C6" i="5"/>
  <c r="AB6" i="5"/>
  <c r="V6" i="5"/>
  <c r="E6" i="5"/>
  <c r="B6" i="5"/>
  <c r="T6" i="5"/>
  <c r="S6" i="5"/>
  <c r="R6" i="5"/>
  <c r="J6" i="5"/>
  <c r="I6" i="5"/>
  <c r="H6" i="5"/>
  <c r="G6" i="5"/>
  <c r="F6" i="5"/>
  <c r="C5" i="5"/>
  <c r="AB5" i="5"/>
  <c r="V5" i="5"/>
  <c r="E5" i="5"/>
  <c r="X5" i="5" s="1"/>
  <c r="B5" i="5"/>
  <c r="T5" i="5"/>
  <c r="S5" i="5"/>
  <c r="R5" i="5"/>
  <c r="J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G102" i="6" s="1"/>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G15" i="6" s="1"/>
  <c r="H15" i="6" s="1"/>
  <c r="D15" i="6" s="1"/>
  <c r="B13" i="6"/>
  <c r="B12" i="6"/>
  <c r="B11" i="6"/>
  <c r="B10" i="6"/>
  <c r="B9" i="6"/>
  <c r="B6" i="6"/>
  <c r="B4" i="6"/>
  <c r="O30" i="4"/>
  <c r="P54" i="4"/>
  <c r="B137" i="4"/>
  <c r="A111" i="6" s="1"/>
  <c r="B135" i="4"/>
  <c r="A110" i="6" s="1"/>
  <c r="B133" i="4"/>
  <c r="A109" i="6" s="1"/>
  <c r="B131" i="4"/>
  <c r="A108" i="6" s="1"/>
  <c r="B120" i="4"/>
  <c r="A98" i="6"/>
  <c r="B119" i="4"/>
  <c r="A97" i="6" s="1"/>
  <c r="B117" i="4"/>
  <c r="A95" i="6" s="1"/>
  <c r="B115" i="4"/>
  <c r="A94" i="6" s="1"/>
  <c r="B114" i="4"/>
  <c r="A93" i="6" s="1"/>
  <c r="B102" i="4"/>
  <c r="A83" i="6" s="1"/>
  <c r="P53" i="4"/>
  <c r="B90" i="4"/>
  <c r="A72" i="6" s="1"/>
  <c r="B78" i="4"/>
  <c r="A61" i="6" s="1"/>
  <c r="B66" i="4"/>
  <c r="A50" i="6" s="1"/>
  <c r="B54" i="4"/>
  <c r="A39" i="6" s="1"/>
  <c r="P42" i="4"/>
  <c r="B42" i="4" s="1"/>
  <c r="A28"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89" i="4" s="1"/>
  <c r="B113" i="4"/>
  <c r="H101" i="4"/>
  <c r="G65"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24" i="6" s="1"/>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X13" i="5" s="1"/>
  <c r="B14" i="5"/>
  <c r="V14" i="5"/>
  <c r="E14" i="5"/>
  <c r="B15" i="5"/>
  <c r="V15" i="5"/>
  <c r="E15" i="5"/>
  <c r="B16" i="5"/>
  <c r="V16" i="5"/>
  <c r="E16" i="5"/>
  <c r="X16" i="5" s="1"/>
  <c r="B17" i="5"/>
  <c r="V17" i="5"/>
  <c r="E17" i="5"/>
  <c r="X17" i="5" s="1"/>
  <c r="V18" i="5"/>
  <c r="E18" i="5"/>
  <c r="B19" i="5"/>
  <c r="V19" i="5"/>
  <c r="E19" i="5"/>
  <c r="X19" i="5" s="1"/>
  <c r="B20" i="5"/>
  <c r="V20" i="5"/>
  <c r="E20" i="5"/>
  <c r="X20" i="5" s="1"/>
  <c r="B21" i="5"/>
  <c r="V21" i="5"/>
  <c r="E21" i="5"/>
  <c r="B22" i="5"/>
  <c r="V22" i="5"/>
  <c r="E22" i="5"/>
  <c r="X22" i="5" s="1"/>
  <c r="B23" i="5"/>
  <c r="V23" i="5"/>
  <c r="E23" i="5"/>
  <c r="X23" i="5" s="1"/>
  <c r="B24" i="5"/>
  <c r="V24" i="5"/>
  <c r="E24" i="5"/>
  <c r="X24" i="5" s="1"/>
  <c r="B25" i="5"/>
  <c r="V25" i="5"/>
  <c r="E25" i="5"/>
  <c r="B26" i="5"/>
  <c r="V26" i="5"/>
  <c r="E26" i="5"/>
  <c r="B27" i="5"/>
  <c r="V27" i="5"/>
  <c r="E27" i="5"/>
  <c r="B28" i="5"/>
  <c r="V28" i="5"/>
  <c r="E28" i="5"/>
  <c r="X28" i="5" s="1"/>
  <c r="B29" i="5"/>
  <c r="V29" i="5"/>
  <c r="E29" i="5"/>
  <c r="X29" i="5" s="1"/>
  <c r="B30" i="5"/>
  <c r="V30" i="5"/>
  <c r="E30" i="5"/>
  <c r="X30" i="5" s="1"/>
  <c r="B31" i="5"/>
  <c r="V31" i="5"/>
  <c r="E31" i="5"/>
  <c r="X31" i="5" s="1"/>
  <c r="B32" i="5"/>
  <c r="V32" i="5"/>
  <c r="E32" i="5"/>
  <c r="X32" i="5" s="1"/>
  <c r="B33" i="5"/>
  <c r="V33" i="5"/>
  <c r="E33" i="5"/>
  <c r="X33" i="5" s="1"/>
  <c r="B34" i="5"/>
  <c r="V34" i="5"/>
  <c r="E34" i="5"/>
  <c r="B35" i="5"/>
  <c r="V35" i="5"/>
  <c r="E35" i="5"/>
  <c r="X35" i="5" s="1"/>
  <c r="B36" i="5"/>
  <c r="V36" i="5"/>
  <c r="E36" i="5"/>
  <c r="X36" i="5" s="1"/>
  <c r="B37" i="5"/>
  <c r="V37" i="5"/>
  <c r="E37" i="5"/>
  <c r="B38" i="5"/>
  <c r="V38" i="5"/>
  <c r="E38" i="5"/>
  <c r="X38" i="5" s="1"/>
  <c r="B39" i="5"/>
  <c r="V39" i="5"/>
  <c r="E39" i="5"/>
  <c r="X39" i="5" s="1"/>
  <c r="B40" i="5"/>
  <c r="V40" i="5"/>
  <c r="E40" i="5"/>
  <c r="X40" i="5" s="1"/>
  <c r="B41" i="5"/>
  <c r="V41" i="5"/>
  <c r="E41" i="5"/>
  <c r="B42" i="5"/>
  <c r="V42" i="5"/>
  <c r="E42" i="5"/>
  <c r="B43" i="5"/>
  <c r="V43" i="5"/>
  <c r="E43" i="5"/>
  <c r="X43" i="5" s="1"/>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B51" i="5"/>
  <c r="V51" i="5"/>
  <c r="E51" i="5"/>
  <c r="X51" i="5" s="1"/>
  <c r="B52" i="5"/>
  <c r="V52" i="5"/>
  <c r="E52" i="5"/>
  <c r="X52" i="5" s="1"/>
  <c r="B53" i="5"/>
  <c r="V53" i="5"/>
  <c r="E53" i="5"/>
  <c r="B54" i="5"/>
  <c r="V54" i="5"/>
  <c r="E54" i="5"/>
  <c r="X54" i="5" s="1"/>
  <c r="B55" i="5"/>
  <c r="V55" i="5"/>
  <c r="E55" i="5"/>
  <c r="X55" i="5" s="1"/>
  <c r="B56" i="5"/>
  <c r="V56" i="5"/>
  <c r="E56" i="5"/>
  <c r="X56" i="5" s="1"/>
  <c r="B57" i="5"/>
  <c r="V57" i="5"/>
  <c r="E57" i="5"/>
  <c r="B58" i="5"/>
  <c r="V58" i="5"/>
  <c r="E58" i="5"/>
  <c r="X58" i="5" s="1"/>
  <c r="B59" i="5"/>
  <c r="V59" i="5"/>
  <c r="E59" i="5"/>
  <c r="X59" i="5" s="1"/>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B70" i="5"/>
  <c r="V70" i="5"/>
  <c r="E70" i="5"/>
  <c r="X70" i="5" s="1"/>
  <c r="B71" i="5"/>
  <c r="V71" i="5"/>
  <c r="E71" i="5"/>
  <c r="X71" i="5" s="1"/>
  <c r="B72" i="5"/>
  <c r="V72" i="5"/>
  <c r="E72" i="5"/>
  <c r="X72" i="5" s="1"/>
  <c r="B73" i="5"/>
  <c r="V73" i="5"/>
  <c r="E73" i="5"/>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B83" i="5"/>
  <c r="V83" i="5"/>
  <c r="E83" i="5"/>
  <c r="X83" i="5" s="1"/>
  <c r="B84" i="5"/>
  <c r="V84" i="5"/>
  <c r="E84" i="5"/>
  <c r="X84" i="5" s="1"/>
  <c r="B85" i="5"/>
  <c r="V85" i="5"/>
  <c r="E85" i="5"/>
  <c r="B86" i="5"/>
  <c r="V86" i="5"/>
  <c r="E86" i="5"/>
  <c r="X86" i="5" s="1"/>
  <c r="B87" i="5"/>
  <c r="V87" i="5"/>
  <c r="E87" i="5"/>
  <c r="X87" i="5" s="1"/>
  <c r="B88" i="5"/>
  <c r="V88" i="5"/>
  <c r="E88" i="5"/>
  <c r="X88" i="5" s="1"/>
  <c r="B89" i="5"/>
  <c r="V89" i="5"/>
  <c r="E89" i="5"/>
  <c r="B90" i="5"/>
  <c r="V90" i="5"/>
  <c r="E90" i="5"/>
  <c r="X90" i="5" s="1"/>
  <c r="B91" i="5"/>
  <c r="V91" i="5"/>
  <c r="E91" i="5"/>
  <c r="B92" i="5"/>
  <c r="V92" i="5"/>
  <c r="E92" i="5"/>
  <c r="X92" i="5" s="1"/>
  <c r="B93" i="5"/>
  <c r="V93" i="5"/>
  <c r="E93" i="5"/>
  <c r="X93" i="5" s="1"/>
  <c r="B94" i="5"/>
  <c r="V94" i="5"/>
  <c r="E94" i="5"/>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B102" i="5"/>
  <c r="V102" i="5"/>
  <c r="E102" i="5"/>
  <c r="B103" i="5"/>
  <c r="V103" i="5"/>
  <c r="E103" i="5"/>
  <c r="X103" i="5" s="1"/>
  <c r="B104" i="5"/>
  <c r="V104" i="5"/>
  <c r="E104" i="5"/>
  <c r="X104" i="5" s="1"/>
  <c r="B105" i="5"/>
  <c r="V105" i="5"/>
  <c r="E105" i="5"/>
  <c r="B106" i="5"/>
  <c r="V106" i="5"/>
  <c r="E106" i="5"/>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B115" i="5"/>
  <c r="V115" i="5"/>
  <c r="E115" i="5"/>
  <c r="X115" i="5" s="1"/>
  <c r="B116" i="5"/>
  <c r="V116" i="5"/>
  <c r="E116" i="5"/>
  <c r="X116" i="5" s="1"/>
  <c r="B117" i="5"/>
  <c r="V117" i="5"/>
  <c r="E117" i="5"/>
  <c r="B118" i="5"/>
  <c r="V118" i="5"/>
  <c r="E118" i="5"/>
  <c r="X118" i="5" s="1"/>
  <c r="B119" i="5"/>
  <c r="V119" i="5"/>
  <c r="E119" i="5"/>
  <c r="X119" i="5" s="1"/>
  <c r="B120" i="5"/>
  <c r="V120" i="5"/>
  <c r="E120" i="5"/>
  <c r="X120" i="5" s="1"/>
  <c r="B121" i="5"/>
  <c r="V121" i="5"/>
  <c r="E121" i="5"/>
  <c r="B122" i="5"/>
  <c r="V122" i="5"/>
  <c r="E122" i="5"/>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B131" i="5"/>
  <c r="V131" i="5"/>
  <c r="E131" i="5"/>
  <c r="B132" i="5"/>
  <c r="V132" i="5"/>
  <c r="E132" i="5"/>
  <c r="X132" i="5" s="1"/>
  <c r="B133" i="5"/>
  <c r="V133" i="5"/>
  <c r="E133" i="5"/>
  <c r="B134" i="5"/>
  <c r="V134" i="5"/>
  <c r="E134" i="5"/>
  <c r="X134" i="5" s="1"/>
  <c r="B135" i="5"/>
  <c r="V135" i="5"/>
  <c r="E135" i="5"/>
  <c r="X135" i="5" s="1"/>
  <c r="B136" i="5"/>
  <c r="V136" i="5"/>
  <c r="E136" i="5"/>
  <c r="X136" i="5" s="1"/>
  <c r="B137" i="5"/>
  <c r="V137" i="5"/>
  <c r="E137" i="5"/>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B150" i="5"/>
  <c r="V150" i="5"/>
  <c r="E150" i="5"/>
  <c r="X150" i="5" s="1"/>
  <c r="B151" i="5"/>
  <c r="V151" i="5"/>
  <c r="E151" i="5"/>
  <c r="X151" i="5" s="1"/>
  <c r="B152" i="5"/>
  <c r="V152" i="5"/>
  <c r="E152" i="5"/>
  <c r="X152" i="5" s="1"/>
  <c r="B153" i="5"/>
  <c r="V153" i="5"/>
  <c r="E153" i="5"/>
  <c r="B154" i="5"/>
  <c r="V154" i="5"/>
  <c r="E154" i="5"/>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B198" i="5"/>
  <c r="V198" i="5"/>
  <c r="E198" i="5"/>
  <c r="B199" i="5"/>
  <c r="V199" i="5"/>
  <c r="E199" i="5"/>
  <c r="X199" i="5" s="1"/>
  <c r="B200" i="5"/>
  <c r="V200" i="5"/>
  <c r="E200" i="5"/>
  <c r="X200" i="5" s="1"/>
  <c r="B201" i="5"/>
  <c r="V201" i="5"/>
  <c r="E201" i="5"/>
  <c r="B202" i="5"/>
  <c r="V202" i="5"/>
  <c r="E202" i="5"/>
  <c r="X202" i="5" s="1"/>
  <c r="B203" i="5"/>
  <c r="V203" i="5"/>
  <c r="E203" i="5"/>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B211" i="5"/>
  <c r="V211" i="5"/>
  <c r="E211" i="5"/>
  <c r="X211" i="5" s="1"/>
  <c r="B212" i="5"/>
  <c r="V212" i="5"/>
  <c r="E212" i="5"/>
  <c r="X212" i="5" s="1"/>
  <c r="B213" i="5"/>
  <c r="V213" i="5"/>
  <c r="E213" i="5"/>
  <c r="B214" i="5"/>
  <c r="V214" i="5"/>
  <c r="E214" i="5"/>
  <c r="X214" i="5" s="1"/>
  <c r="B215" i="5"/>
  <c r="V215" i="5"/>
  <c r="E215" i="5"/>
  <c r="X215" i="5" s="1"/>
  <c r="B216" i="5"/>
  <c r="V216" i="5"/>
  <c r="E216" i="5"/>
  <c r="X216" i="5" s="1"/>
  <c r="B217" i="5"/>
  <c r="V217" i="5"/>
  <c r="E217" i="5"/>
  <c r="B218" i="5"/>
  <c r="V218" i="5"/>
  <c r="E218" i="5"/>
  <c r="X218" i="5" s="1"/>
  <c r="B219" i="5"/>
  <c r="V219" i="5"/>
  <c r="E219" i="5"/>
  <c r="X219" i="5" s="1"/>
  <c r="B220" i="5"/>
  <c r="V220" i="5"/>
  <c r="E220" i="5"/>
  <c r="X220" i="5" s="1"/>
  <c r="B221" i="5"/>
  <c r="V221" i="5"/>
  <c r="E221" i="5"/>
  <c r="X221" i="5" s="1"/>
  <c r="B222" i="5"/>
  <c r="V222" i="5"/>
  <c r="E222" i="5"/>
  <c r="X222" i="5" s="1"/>
  <c r="B223" i="5"/>
  <c r="V223" i="5"/>
  <c r="E223" i="5"/>
  <c r="B224" i="5"/>
  <c r="V224" i="5"/>
  <c r="E224" i="5"/>
  <c r="X224" i="5" s="1"/>
  <c r="B225" i="5"/>
  <c r="V225" i="5"/>
  <c r="E225" i="5"/>
  <c r="X225" i="5" s="1"/>
  <c r="B226" i="5"/>
  <c r="V226" i="5"/>
  <c r="E226" i="5"/>
  <c r="X226" i="5" s="1"/>
  <c r="B227" i="5"/>
  <c r="V227" i="5"/>
  <c r="E227" i="5"/>
  <c r="X227" i="5" s="1"/>
  <c r="B228" i="5"/>
  <c r="V228" i="5"/>
  <c r="E228" i="5"/>
  <c r="X228" i="5" s="1"/>
  <c r="B229" i="5"/>
  <c r="V229" i="5"/>
  <c r="E229" i="5"/>
  <c r="B230" i="5"/>
  <c r="V230" i="5"/>
  <c r="E230" i="5"/>
  <c r="X230" i="5" s="1"/>
  <c r="B231" i="5"/>
  <c r="V231" i="5"/>
  <c r="E231" i="5"/>
  <c r="X231" i="5" s="1"/>
  <c r="B232" i="5"/>
  <c r="V232" i="5"/>
  <c r="E232" i="5"/>
  <c r="X232" i="5" s="1"/>
  <c r="B233" i="5"/>
  <c r="V233" i="5"/>
  <c r="E233" i="5"/>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B246" i="5"/>
  <c r="V246" i="5"/>
  <c r="E246" i="5"/>
  <c r="B247" i="5"/>
  <c r="V247" i="5"/>
  <c r="E247" i="5"/>
  <c r="X247" i="5" s="1"/>
  <c r="B248" i="5"/>
  <c r="V248" i="5"/>
  <c r="E248" i="5"/>
  <c r="X248" i="5" s="1"/>
  <c r="B249" i="5"/>
  <c r="V249" i="5"/>
  <c r="E249" i="5"/>
  <c r="B250" i="5"/>
  <c r="V250" i="5"/>
  <c r="E250" i="5"/>
  <c r="X250" i="5" s="1"/>
  <c r="B251" i="5"/>
  <c r="V251" i="5"/>
  <c r="E251" i="5"/>
  <c r="X251" i="5" s="1"/>
  <c r="B252" i="5"/>
  <c r="V252" i="5"/>
  <c r="E252" i="5"/>
  <c r="X252" i="5" s="1"/>
  <c r="B253" i="5"/>
  <c r="V253" i="5"/>
  <c r="E253" i="5"/>
  <c r="X253" i="5" s="1"/>
  <c r="B254" i="5"/>
  <c r="V254" i="5"/>
  <c r="E254" i="5"/>
  <c r="B255" i="5"/>
  <c r="V255" i="5"/>
  <c r="E255" i="5"/>
  <c r="X255" i="5" s="1"/>
  <c r="B256" i="5"/>
  <c r="V256" i="5"/>
  <c r="E256" i="5"/>
  <c r="X256" i="5" s="1"/>
  <c r="B257" i="5"/>
  <c r="V257" i="5"/>
  <c r="E257" i="5"/>
  <c r="X257" i="5" s="1"/>
  <c r="B258" i="5"/>
  <c r="V258" i="5"/>
  <c r="E258" i="5"/>
  <c r="X258" i="5" s="1"/>
  <c r="B259" i="5"/>
  <c r="V259" i="5"/>
  <c r="E259" i="5"/>
  <c r="X259" i="5" s="1"/>
  <c r="B260" i="5"/>
  <c r="V260" i="5"/>
  <c r="E260" i="5"/>
  <c r="X260" i="5" s="1"/>
  <c r="B261" i="5"/>
  <c r="V261" i="5"/>
  <c r="E261" i="5"/>
  <c r="B262" i="5"/>
  <c r="V262" i="5"/>
  <c r="E262" i="5"/>
  <c r="B263" i="5"/>
  <c r="V263" i="5"/>
  <c r="E263" i="5"/>
  <c r="X263" i="5" s="1"/>
  <c r="B264" i="5"/>
  <c r="V264" i="5"/>
  <c r="E264" i="5"/>
  <c r="X264" i="5" s="1"/>
  <c r="B265" i="5"/>
  <c r="V265" i="5"/>
  <c r="E265" i="5"/>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B278" i="5"/>
  <c r="V278" i="5"/>
  <c r="E278" i="5"/>
  <c r="B279" i="5"/>
  <c r="V279" i="5"/>
  <c r="E279" i="5"/>
  <c r="X279" i="5" s="1"/>
  <c r="B280" i="5"/>
  <c r="V280" i="5"/>
  <c r="E280" i="5"/>
  <c r="X280" i="5" s="1"/>
  <c r="B281" i="5"/>
  <c r="V281" i="5"/>
  <c r="E281" i="5"/>
  <c r="B282" i="5"/>
  <c r="V282" i="5"/>
  <c r="E282" i="5"/>
  <c r="X282" i="5" s="1"/>
  <c r="B283" i="5"/>
  <c r="V283" i="5"/>
  <c r="E283" i="5"/>
  <c r="X283" i="5" s="1"/>
  <c r="B284" i="5"/>
  <c r="V284" i="5"/>
  <c r="E284" i="5"/>
  <c r="X284" i="5" s="1"/>
  <c r="B285" i="5"/>
  <c r="V285" i="5"/>
  <c r="E285" i="5"/>
  <c r="X285" i="5" s="1"/>
  <c r="B286" i="5"/>
  <c r="V286" i="5"/>
  <c r="E286" i="5"/>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B321" i="5"/>
  <c r="V321" i="5"/>
  <c r="E321" i="5"/>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B345" i="5"/>
  <c r="V345" i="5"/>
  <c r="E345" i="5"/>
  <c r="B346" i="5"/>
  <c r="V346" i="5"/>
  <c r="E346" i="5"/>
  <c r="X346" i="5" s="1"/>
  <c r="V347" i="5"/>
  <c r="E347" i="5"/>
  <c r="X347" i="5" s="1"/>
  <c r="V348" i="5"/>
  <c r="E348" i="5"/>
  <c r="X348" i="5" s="1"/>
  <c r="B349" i="5"/>
  <c r="V349" i="5"/>
  <c r="E349" i="5"/>
  <c r="B350" i="5"/>
  <c r="V350" i="5"/>
  <c r="E350" i="5"/>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B362" i="5"/>
  <c r="V362" i="5"/>
  <c r="E362" i="5"/>
  <c r="X362" i="5" s="1"/>
  <c r="B363" i="5"/>
  <c r="V363" i="5"/>
  <c r="E363" i="5"/>
  <c r="X363" i="5" s="1"/>
  <c r="B364" i="5"/>
  <c r="V364" i="5"/>
  <c r="E364" i="5"/>
  <c r="X364" i="5" s="1"/>
  <c r="B365" i="5"/>
  <c r="V365" i="5"/>
  <c r="E365" i="5"/>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B378" i="5"/>
  <c r="V378" i="5"/>
  <c r="E378" i="5"/>
  <c r="X378" i="5" s="1"/>
  <c r="B379" i="5"/>
  <c r="V379" i="5"/>
  <c r="E379" i="5"/>
  <c r="X379" i="5" s="1"/>
  <c r="B380" i="5"/>
  <c r="V380" i="5"/>
  <c r="E380" i="5"/>
  <c r="X380" i="5" s="1"/>
  <c r="B381" i="5"/>
  <c r="V381" i="5"/>
  <c r="E381" i="5"/>
  <c r="B382" i="5"/>
  <c r="V382" i="5"/>
  <c r="E382" i="5"/>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B391" i="5"/>
  <c r="V391" i="5"/>
  <c r="E391" i="5"/>
  <c r="X391" i="5" s="1"/>
  <c r="B392" i="5"/>
  <c r="V392" i="5"/>
  <c r="E392" i="5"/>
  <c r="X392" i="5" s="1"/>
  <c r="B393" i="5"/>
  <c r="V393" i="5"/>
  <c r="E393" i="5"/>
  <c r="V394" i="5"/>
  <c r="E394" i="5"/>
  <c r="X394" i="5" s="1"/>
  <c r="V395" i="5"/>
  <c r="E395" i="5"/>
  <c r="X395" i="5" s="1"/>
  <c r="B396" i="5"/>
  <c r="V396" i="5"/>
  <c r="E396" i="5"/>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V408" i="5"/>
  <c r="E408" i="5"/>
  <c r="X408" i="5" s="1"/>
  <c r="V409" i="5"/>
  <c r="E409" i="5"/>
  <c r="V410" i="5"/>
  <c r="E410" i="5"/>
  <c r="X410" i="5" s="1"/>
  <c r="V411" i="5"/>
  <c r="E411" i="5"/>
  <c r="X411" i="5" s="1"/>
  <c r="V412" i="5"/>
  <c r="E412" i="5"/>
  <c r="X412" i="5" s="1"/>
  <c r="V413" i="5"/>
  <c r="E413" i="5"/>
  <c r="X413" i="5" s="1"/>
  <c r="V414" i="5"/>
  <c r="E414" i="5"/>
  <c r="X414" i="5" s="1"/>
  <c r="V415" i="5"/>
  <c r="E415" i="5"/>
  <c r="X415" i="5" s="1"/>
  <c r="V416" i="5"/>
  <c r="E416" i="5"/>
  <c r="X416" i="5" s="1"/>
  <c r="V417" i="5"/>
  <c r="E417" i="5"/>
  <c r="V418" i="5"/>
  <c r="E418" i="5"/>
  <c r="X418" i="5" s="1"/>
  <c r="V419" i="5"/>
  <c r="E419" i="5"/>
  <c r="X419" i="5" s="1"/>
  <c r="V420" i="5"/>
  <c r="E420" i="5"/>
  <c r="X420" i="5" s="1"/>
  <c r="V421" i="5"/>
  <c r="E421" i="5"/>
  <c r="X421" i="5" s="1"/>
  <c r="V422" i="5"/>
  <c r="E422" i="5"/>
  <c r="X422" i="5" s="1"/>
  <c r="V423" i="5"/>
  <c r="E423" i="5"/>
  <c r="X423" i="5" s="1"/>
  <c r="V424" i="5"/>
  <c r="E424" i="5"/>
  <c r="X424" i="5" s="1"/>
  <c r="V425" i="5"/>
  <c r="E425" i="5"/>
  <c r="V426" i="5"/>
  <c r="E426" i="5"/>
  <c r="X426" i="5" s="1"/>
  <c r="V427" i="5"/>
  <c r="E427" i="5"/>
  <c r="X427" i="5" s="1"/>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V448" i="5"/>
  <c r="E448" i="5"/>
  <c r="X448" i="5" s="1"/>
  <c r="V449" i="5"/>
  <c r="E449" i="5"/>
  <c r="V450" i="5"/>
  <c r="E450" i="5"/>
  <c r="X450" i="5" s="1"/>
  <c r="V451" i="5"/>
  <c r="E451" i="5"/>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V474" i="5"/>
  <c r="E474" i="5"/>
  <c r="X474" i="5" s="1"/>
  <c r="V475" i="5"/>
  <c r="E475" i="5"/>
  <c r="X475" i="5" s="1"/>
  <c r="V476" i="5"/>
  <c r="E476" i="5"/>
  <c r="X476" i="5" s="1"/>
  <c r="V477" i="5"/>
  <c r="E477" i="5"/>
  <c r="X477" i="5" s="1"/>
  <c r="V478" i="5"/>
  <c r="E478" i="5"/>
  <c r="X478" i="5" s="1"/>
  <c r="V479" i="5"/>
  <c r="E479" i="5"/>
  <c r="X479" i="5" s="1"/>
  <c r="V480" i="5"/>
  <c r="E480" i="5"/>
  <c r="X480" i="5" s="1"/>
  <c r="V481" i="5"/>
  <c r="E481" i="5"/>
  <c r="V482" i="5"/>
  <c r="E482" i="5"/>
  <c r="X482" i="5" s="1"/>
  <c r="V483" i="5"/>
  <c r="E483" i="5"/>
  <c r="X483" i="5" s="1"/>
  <c r="V484" i="5"/>
  <c r="E484" i="5"/>
  <c r="X484" i="5" s="1"/>
  <c r="V485" i="5"/>
  <c r="E485" i="5"/>
  <c r="X485" i="5" s="1"/>
  <c r="V486" i="5"/>
  <c r="E486" i="5"/>
  <c r="X486" i="5" s="1"/>
  <c r="V487" i="5"/>
  <c r="E487" i="5"/>
  <c r="X487" i="5" s="1"/>
  <c r="V488" i="5"/>
  <c r="E488" i="5"/>
  <c r="X488" i="5" s="1"/>
  <c r="V489" i="5"/>
  <c r="E489" i="5"/>
  <c r="V490" i="5"/>
  <c r="E490" i="5"/>
  <c r="X490" i="5" s="1"/>
  <c r="V491" i="5"/>
  <c r="E491" i="5"/>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V504" i="5"/>
  <c r="E504" i="5"/>
  <c r="X504" i="5" s="1"/>
  <c r="V505" i="5"/>
  <c r="E505" i="5"/>
  <c r="V506" i="5"/>
  <c r="E506" i="5"/>
  <c r="X506" i="5" s="1"/>
  <c r="V507" i="5"/>
  <c r="E507" i="5"/>
  <c r="X507" i="5" s="1"/>
  <c r="V508" i="5"/>
  <c r="E508" i="5"/>
  <c r="X508" i="5" s="1"/>
  <c r="V509" i="5"/>
  <c r="E509" i="5"/>
  <c r="X509" i="5" s="1"/>
  <c r="V510" i="5"/>
  <c r="E510" i="5"/>
  <c r="X510" i="5" s="1"/>
  <c r="V511" i="5"/>
  <c r="E511" i="5"/>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V522" i="5"/>
  <c r="E522" i="5"/>
  <c r="X522" i="5" s="1"/>
  <c r="V523" i="5"/>
  <c r="E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V532" i="5"/>
  <c r="E532" i="5"/>
  <c r="X532" i="5" s="1"/>
  <c r="V533" i="5"/>
  <c r="E533" i="5"/>
  <c r="X533" i="5" s="1"/>
  <c r="V534" i="5"/>
  <c r="E534" i="5"/>
  <c r="X534" i="5" s="1"/>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X543" i="5" s="1"/>
  <c r="V544" i="5"/>
  <c r="E544" i="5"/>
  <c r="X544" i="5" s="1"/>
  <c r="V545" i="5"/>
  <c r="E545" i="5"/>
  <c r="V546" i="5"/>
  <c r="E546" i="5"/>
  <c r="X546" i="5" s="1"/>
  <c r="V547" i="5"/>
  <c r="E547" i="5"/>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V560" i="5"/>
  <c r="E560" i="5"/>
  <c r="X560" i="5" s="1"/>
  <c r="V561" i="5"/>
  <c r="E561" i="5"/>
  <c r="X561" i="5" s="1"/>
  <c r="V562" i="5"/>
  <c r="E562" i="5"/>
  <c r="X562" i="5" s="1"/>
  <c r="V563" i="5"/>
  <c r="E563" i="5"/>
  <c r="V564" i="5"/>
  <c r="E564" i="5"/>
  <c r="X564" i="5" s="1"/>
  <c r="V565" i="5"/>
  <c r="E565" i="5"/>
  <c r="X565" i="5" s="1"/>
  <c r="V566" i="5"/>
  <c r="E566" i="5"/>
  <c r="X566" i="5" s="1"/>
  <c r="V567" i="5"/>
  <c r="E567" i="5"/>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V577" i="5"/>
  <c r="E577" i="5"/>
  <c r="V578" i="5"/>
  <c r="E578" i="5"/>
  <c r="X578" i="5" s="1"/>
  <c r="V579" i="5"/>
  <c r="E579" i="5"/>
  <c r="X579" i="5" s="1"/>
  <c r="V580" i="5"/>
  <c r="E580" i="5"/>
  <c r="X580" i="5" s="1"/>
  <c r="V581" i="5"/>
  <c r="E581" i="5"/>
  <c r="X581" i="5" s="1"/>
  <c r="V582" i="5"/>
  <c r="E582" i="5"/>
  <c r="X582" i="5" s="1"/>
  <c r="V583" i="5"/>
  <c r="E583" i="5"/>
  <c r="X583" i="5" s="1"/>
  <c r="V584" i="5"/>
  <c r="E584" i="5"/>
  <c r="X584" i="5" s="1"/>
  <c r="V585" i="5"/>
  <c r="E585" i="5"/>
  <c r="V586" i="5"/>
  <c r="E586" i="5"/>
  <c r="X586" i="5" s="1"/>
  <c r="V587" i="5"/>
  <c r="E587" i="5"/>
  <c r="X587" i="5" s="1"/>
  <c r="V588" i="5"/>
  <c r="E588" i="5"/>
  <c r="X588" i="5" s="1"/>
  <c r="V589" i="5"/>
  <c r="E589" i="5"/>
  <c r="X589" i="5" s="1"/>
  <c r="V590" i="5"/>
  <c r="E590" i="5"/>
  <c r="X590" i="5" s="1"/>
  <c r="V591" i="5"/>
  <c r="E591" i="5"/>
  <c r="X591" i="5" s="1"/>
  <c r="V592" i="5"/>
  <c r="E592" i="5"/>
  <c r="X592" i="5" s="1"/>
  <c r="V593" i="5"/>
  <c r="E593" i="5"/>
  <c r="V594" i="5"/>
  <c r="E594" i="5"/>
  <c r="X594" i="5" s="1"/>
  <c r="V595" i="5"/>
  <c r="E595" i="5"/>
  <c r="X595" i="5" s="1"/>
  <c r="V596" i="5"/>
  <c r="E596" i="5"/>
  <c r="X596" i="5" s="1"/>
  <c r="V597" i="5"/>
  <c r="E597" i="5"/>
  <c r="X597" i="5" s="1"/>
  <c r="V598" i="5"/>
  <c r="E598" i="5"/>
  <c r="X598" i="5" s="1"/>
  <c r="V599" i="5"/>
  <c r="E599" i="5"/>
  <c r="V600" i="5"/>
  <c r="E600" i="5"/>
  <c r="X600" i="5" s="1"/>
  <c r="V601" i="5"/>
  <c r="E601" i="5"/>
  <c r="X601" i="5" s="1"/>
  <c r="V602" i="5"/>
  <c r="E602" i="5"/>
  <c r="X602" i="5" s="1"/>
  <c r="V603" i="5"/>
  <c r="E603" i="5"/>
  <c r="X603" i="5" s="1"/>
  <c r="V604" i="5"/>
  <c r="E604" i="5"/>
  <c r="X604" i="5" s="1"/>
  <c r="V605" i="5"/>
  <c r="E605" i="5"/>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V616" i="5"/>
  <c r="E616" i="5"/>
  <c r="X616" i="5" s="1"/>
  <c r="V617" i="5"/>
  <c r="E617" i="5"/>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V632" i="5"/>
  <c r="E632" i="5"/>
  <c r="X632" i="5" s="1"/>
  <c r="V633" i="5"/>
  <c r="E633" i="5"/>
  <c r="X633" i="5" s="1"/>
  <c r="V634" i="5"/>
  <c r="E634" i="5"/>
  <c r="X634" i="5" s="1"/>
  <c r="V635" i="5"/>
  <c r="E635" i="5"/>
  <c r="X635" i="5" s="1"/>
  <c r="V636" i="5"/>
  <c r="E636" i="5"/>
  <c r="X636" i="5" s="1"/>
  <c r="V637" i="5"/>
  <c r="E637" i="5"/>
  <c r="V638" i="5"/>
  <c r="E638" i="5"/>
  <c r="X638" i="5" s="1"/>
  <c r="V639" i="5"/>
  <c r="E639" i="5"/>
  <c r="X639" i="5" s="1"/>
  <c r="V640" i="5"/>
  <c r="E640" i="5"/>
  <c r="X640" i="5" s="1"/>
  <c r="V641" i="5"/>
  <c r="E641" i="5"/>
  <c r="V642" i="5"/>
  <c r="E642" i="5"/>
  <c r="X642" i="5" s="1"/>
  <c r="V643" i="5"/>
  <c r="E643" i="5"/>
  <c r="X643" i="5" s="1"/>
  <c r="V644" i="5"/>
  <c r="E644" i="5"/>
  <c r="X644" i="5" s="1"/>
  <c r="V645" i="5"/>
  <c r="E645" i="5"/>
  <c r="X645" i="5" s="1"/>
  <c r="V646" i="5"/>
  <c r="E646" i="5"/>
  <c r="X646" i="5" s="1"/>
  <c r="V647" i="5"/>
  <c r="E647" i="5"/>
  <c r="X647" i="5" s="1"/>
  <c r="V648" i="5"/>
  <c r="E648" i="5"/>
  <c r="X648" i="5" s="1"/>
  <c r="V649" i="5"/>
  <c r="E649" i="5"/>
  <c r="V650" i="5"/>
  <c r="E650" i="5"/>
  <c r="X650" i="5" s="1"/>
  <c r="V651" i="5"/>
  <c r="E651" i="5"/>
  <c r="X651" i="5" s="1"/>
  <c r="V652" i="5"/>
  <c r="E652" i="5"/>
  <c r="X652" i="5" s="1"/>
  <c r="V653" i="5"/>
  <c r="E653" i="5"/>
  <c r="X653" i="5" s="1"/>
  <c r="V654" i="5"/>
  <c r="E654" i="5"/>
  <c r="X654" i="5" s="1"/>
  <c r="V655" i="5"/>
  <c r="E655" i="5"/>
  <c r="X655" i="5" s="1"/>
  <c r="V656" i="5"/>
  <c r="E656" i="5"/>
  <c r="X656" i="5" s="1"/>
  <c r="V657" i="5"/>
  <c r="E657" i="5"/>
  <c r="V658" i="5"/>
  <c r="E658" i="5"/>
  <c r="X658" i="5" s="1"/>
  <c r="V659" i="5"/>
  <c r="E659" i="5"/>
  <c r="X659" i="5" s="1"/>
  <c r="V660" i="5"/>
  <c r="E660" i="5"/>
  <c r="X660" i="5" s="1"/>
  <c r="V661" i="5"/>
  <c r="E661" i="5"/>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V672" i="5"/>
  <c r="E672" i="5"/>
  <c r="X672" i="5" s="1"/>
  <c r="V673" i="5"/>
  <c r="E673" i="5"/>
  <c r="V674" i="5"/>
  <c r="E674" i="5"/>
  <c r="X674" i="5" s="1"/>
  <c r="V675" i="5"/>
  <c r="E675" i="5"/>
  <c r="X675" i="5" s="1"/>
  <c r="V676" i="5"/>
  <c r="E676" i="5"/>
  <c r="X676" i="5" s="1"/>
  <c r="V677" i="5"/>
  <c r="E677" i="5"/>
  <c r="X677" i="5" s="1"/>
  <c r="V678" i="5"/>
  <c r="E678" i="5"/>
  <c r="X678" i="5" s="1"/>
  <c r="V679" i="5"/>
  <c r="E679" i="5"/>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V690" i="5"/>
  <c r="E690" i="5"/>
  <c r="X690" i="5" s="1"/>
  <c r="V691" i="5"/>
  <c r="E691" i="5"/>
  <c r="X691" i="5" s="1"/>
  <c r="V692" i="5"/>
  <c r="E692" i="5"/>
  <c r="X692" i="5" s="1"/>
  <c r="V693" i="5"/>
  <c r="E693" i="5"/>
  <c r="V694" i="5"/>
  <c r="E694" i="5"/>
  <c r="X694" i="5" s="1"/>
  <c r="V695" i="5"/>
  <c r="E695" i="5"/>
  <c r="X695" i="5" s="1"/>
  <c r="V696" i="5"/>
  <c r="E696" i="5"/>
  <c r="X696" i="5" s="1"/>
  <c r="V697" i="5"/>
  <c r="E697" i="5"/>
  <c r="X697" i="5" s="1"/>
  <c r="V698" i="5"/>
  <c r="E698" i="5"/>
  <c r="X698" i="5" s="1"/>
  <c r="V699" i="5"/>
  <c r="E699" i="5"/>
  <c r="X699" i="5" s="1"/>
  <c r="V700" i="5"/>
  <c r="E700" i="5"/>
  <c r="X700" i="5" s="1"/>
  <c r="V701" i="5"/>
  <c r="E701" i="5"/>
  <c r="V702" i="5"/>
  <c r="E702" i="5"/>
  <c r="X702" i="5" s="1"/>
  <c r="V703" i="5"/>
  <c r="E703" i="5"/>
  <c r="X703" i="5" s="1"/>
  <c r="V704" i="5"/>
  <c r="E704" i="5"/>
  <c r="X704" i="5" s="1"/>
  <c r="V705" i="5"/>
  <c r="E705" i="5"/>
  <c r="V706" i="5"/>
  <c r="E706" i="5"/>
  <c r="X706" i="5" s="1"/>
  <c r="V707" i="5"/>
  <c r="E707" i="5"/>
  <c r="X707" i="5" s="1"/>
  <c r="V708" i="5"/>
  <c r="E708" i="5"/>
  <c r="X708" i="5" s="1"/>
  <c r="V709" i="5"/>
  <c r="E709" i="5"/>
  <c r="X709" i="5" s="1"/>
  <c r="V710" i="5"/>
  <c r="E710" i="5"/>
  <c r="X710" i="5" s="1"/>
  <c r="V711" i="5"/>
  <c r="E711" i="5"/>
  <c r="X711" i="5" s="1"/>
  <c r="V712" i="5"/>
  <c r="E712" i="5"/>
  <c r="X712" i="5" s="1"/>
  <c r="V713" i="5"/>
  <c r="E713" i="5"/>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V723" i="5"/>
  <c r="E723" i="5"/>
  <c r="V724" i="5"/>
  <c r="E724" i="5"/>
  <c r="X724" i="5" s="1"/>
  <c r="V725" i="5"/>
  <c r="E725" i="5"/>
  <c r="X725" i="5" s="1"/>
  <c r="V726" i="5"/>
  <c r="E726" i="5"/>
  <c r="X726" i="5" s="1"/>
  <c r="V727" i="5"/>
  <c r="E727" i="5"/>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V740" i="5"/>
  <c r="E740" i="5"/>
  <c r="X740" i="5" s="1"/>
  <c r="V741" i="5"/>
  <c r="E741" i="5"/>
  <c r="V742" i="5"/>
  <c r="E742" i="5"/>
  <c r="X742" i="5" s="1"/>
  <c r="V743" i="5"/>
  <c r="E743" i="5"/>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V756" i="5"/>
  <c r="E756" i="5"/>
  <c r="X756" i="5" s="1"/>
  <c r="V757" i="5"/>
  <c r="E757" i="5"/>
  <c r="X757" i="5" s="1"/>
  <c r="V758" i="5"/>
  <c r="E758" i="5"/>
  <c r="X758" i="5" s="1"/>
  <c r="V759" i="5"/>
  <c r="E759" i="5"/>
  <c r="V760" i="5"/>
  <c r="E760" i="5"/>
  <c r="X760" i="5" s="1"/>
  <c r="V761" i="5"/>
  <c r="E761" i="5"/>
  <c r="X761" i="5" s="1"/>
  <c r="V762" i="5"/>
  <c r="E762" i="5"/>
  <c r="X762" i="5" s="1"/>
  <c r="V763" i="5"/>
  <c r="E763" i="5"/>
  <c r="X763" i="5" s="1"/>
  <c r="V764" i="5"/>
  <c r="E764" i="5"/>
  <c r="X764" i="5" s="1"/>
  <c r="V765" i="5"/>
  <c r="E765" i="5"/>
  <c r="V766" i="5"/>
  <c r="E766" i="5"/>
  <c r="X766" i="5" s="1"/>
  <c r="V767" i="5"/>
  <c r="E767" i="5"/>
  <c r="X767" i="5" s="1"/>
  <c r="V768" i="5"/>
  <c r="E768" i="5"/>
  <c r="X768" i="5" s="1"/>
  <c r="V769" i="5"/>
  <c r="E769" i="5"/>
  <c r="X769" i="5" s="1"/>
  <c r="V770" i="5"/>
  <c r="E770" i="5"/>
  <c r="X770" i="5" s="1"/>
  <c r="V771" i="5"/>
  <c r="E771" i="5"/>
  <c r="X771" i="5" s="1"/>
  <c r="V772" i="5"/>
  <c r="E772" i="5"/>
  <c r="X772" i="5" s="1"/>
  <c r="V773" i="5"/>
  <c r="E773" i="5"/>
  <c r="V774" i="5"/>
  <c r="E774" i="5"/>
  <c r="X774" i="5" s="1"/>
  <c r="V775" i="5"/>
  <c r="E775" i="5"/>
  <c r="X775" i="5" s="1"/>
  <c r="V776" i="5"/>
  <c r="E776" i="5"/>
  <c r="X776" i="5" s="1"/>
  <c r="V777" i="5"/>
  <c r="E777" i="5"/>
  <c r="X777" i="5" s="1"/>
  <c r="V778" i="5"/>
  <c r="E778" i="5"/>
  <c r="X778" i="5" s="1"/>
  <c r="V779" i="5"/>
  <c r="E779" i="5"/>
  <c r="X779" i="5" s="1"/>
  <c r="V780" i="5"/>
  <c r="E780" i="5"/>
  <c r="X780" i="5" s="1"/>
  <c r="V781" i="5"/>
  <c r="E781" i="5"/>
  <c r="V782" i="5"/>
  <c r="E782" i="5"/>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V794" i="5"/>
  <c r="E794" i="5"/>
  <c r="X794" i="5" s="1"/>
  <c r="V795" i="5"/>
  <c r="E795" i="5"/>
  <c r="V796" i="5"/>
  <c r="E796" i="5"/>
  <c r="X796" i="5" s="1"/>
  <c r="V797" i="5"/>
  <c r="E797" i="5"/>
  <c r="X797" i="5" s="1"/>
  <c r="V798" i="5"/>
  <c r="E798" i="5"/>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V808" i="5"/>
  <c r="E808" i="5"/>
  <c r="X808" i="5" s="1"/>
  <c r="V809" i="5"/>
  <c r="E809" i="5"/>
  <c r="V810" i="5"/>
  <c r="E810" i="5"/>
  <c r="X810" i="5" s="1"/>
  <c r="V811" i="5"/>
  <c r="E811" i="5"/>
  <c r="X811" i="5" s="1"/>
  <c r="V812" i="5"/>
  <c r="E812" i="5"/>
  <c r="X812" i="5" s="1"/>
  <c r="V813" i="5"/>
  <c r="E813" i="5"/>
  <c r="X813" i="5" s="1"/>
  <c r="V814" i="5"/>
  <c r="E814" i="5"/>
  <c r="V815" i="5"/>
  <c r="E815" i="5"/>
  <c r="X815" i="5" s="1"/>
  <c r="V816" i="5"/>
  <c r="E816" i="5"/>
  <c r="X816" i="5" s="1"/>
  <c r="V817" i="5"/>
  <c r="E817" i="5"/>
  <c r="V818" i="5"/>
  <c r="E818" i="5"/>
  <c r="X818" i="5" s="1"/>
  <c r="V819" i="5"/>
  <c r="E819" i="5"/>
  <c r="X819" i="5" s="1"/>
  <c r="V820" i="5"/>
  <c r="E820" i="5"/>
  <c r="X820" i="5" s="1"/>
  <c r="V821" i="5"/>
  <c r="E821" i="5"/>
  <c r="X821" i="5" s="1"/>
  <c r="V822" i="5"/>
  <c r="E822" i="5"/>
  <c r="X822" i="5" s="1"/>
  <c r="V823" i="5"/>
  <c r="E823" i="5"/>
  <c r="X823" i="5" s="1"/>
  <c r="V824" i="5"/>
  <c r="E824" i="5"/>
  <c r="X824" i="5" s="1"/>
  <c r="V825" i="5"/>
  <c r="E825" i="5"/>
  <c r="V826" i="5"/>
  <c r="E826" i="5"/>
  <c r="X826" i="5" s="1"/>
  <c r="V827" i="5"/>
  <c r="E827" i="5"/>
  <c r="X827" i="5" s="1"/>
  <c r="V828" i="5"/>
  <c r="E828" i="5"/>
  <c r="X828" i="5" s="1"/>
  <c r="V829" i="5"/>
  <c r="E829" i="5"/>
  <c r="V830" i="5"/>
  <c r="E830" i="5"/>
  <c r="V831" i="5"/>
  <c r="E831" i="5"/>
  <c r="X831" i="5" s="1"/>
  <c r="V832" i="5"/>
  <c r="E832" i="5"/>
  <c r="X832" i="5" s="1"/>
  <c r="V833" i="5"/>
  <c r="E833" i="5"/>
  <c r="X833" i="5" s="1"/>
  <c r="V834" i="5"/>
  <c r="E834" i="5"/>
  <c r="X834" i="5" s="1"/>
  <c r="V835" i="5"/>
  <c r="E835" i="5"/>
  <c r="X835" i="5" s="1"/>
  <c r="V836" i="5"/>
  <c r="E836" i="5"/>
  <c r="X836" i="5" s="1"/>
  <c r="V837" i="5"/>
  <c r="E837" i="5"/>
  <c r="V838" i="5"/>
  <c r="E838" i="5"/>
  <c r="X838" i="5" s="1"/>
  <c r="V839" i="5"/>
  <c r="E839" i="5"/>
  <c r="V840" i="5"/>
  <c r="E840" i="5"/>
  <c r="X840" i="5" s="1"/>
  <c r="V841" i="5"/>
  <c r="E841" i="5"/>
  <c r="X841" i="5" s="1"/>
  <c r="V842" i="5"/>
  <c r="E842" i="5"/>
  <c r="X842" i="5" s="1"/>
  <c r="V843" i="5"/>
  <c r="E843" i="5"/>
  <c r="X843" i="5" s="1"/>
  <c r="V844" i="5"/>
  <c r="E844" i="5"/>
  <c r="X844" i="5" s="1"/>
  <c r="V845" i="5"/>
  <c r="E845" i="5"/>
  <c r="V846" i="5"/>
  <c r="E846" i="5"/>
  <c r="V847" i="5"/>
  <c r="E847" i="5"/>
  <c r="X847" i="5" s="1"/>
  <c r="V848" i="5"/>
  <c r="E848" i="5"/>
  <c r="X848" i="5" s="1"/>
  <c r="V849" i="5"/>
  <c r="E849" i="5"/>
  <c r="V850" i="5"/>
  <c r="E850" i="5"/>
  <c r="X850" i="5" s="1"/>
  <c r="V851" i="5"/>
  <c r="E851" i="5"/>
  <c r="X851" i="5" s="1"/>
  <c r="V852" i="5"/>
  <c r="E852" i="5"/>
  <c r="X852" i="5" s="1"/>
  <c r="V853" i="5"/>
  <c r="E853" i="5"/>
  <c r="V854" i="5"/>
  <c r="E854" i="5"/>
  <c r="X854" i="5" s="1"/>
  <c r="V855" i="5"/>
  <c r="E855" i="5"/>
  <c r="X855" i="5" s="1"/>
  <c r="V856" i="5"/>
  <c r="E856" i="5"/>
  <c r="X856" i="5" s="1"/>
  <c r="V857" i="5"/>
  <c r="E857" i="5"/>
  <c r="V858" i="5"/>
  <c r="E858" i="5"/>
  <c r="X858" i="5" s="1"/>
  <c r="V859" i="5"/>
  <c r="E859" i="5"/>
  <c r="X859" i="5" s="1"/>
  <c r="V860" i="5"/>
  <c r="E860" i="5"/>
  <c r="X860" i="5" s="1"/>
  <c r="V861" i="5"/>
  <c r="E861" i="5"/>
  <c r="X861" i="5" s="1"/>
  <c r="V862" i="5"/>
  <c r="E862" i="5"/>
  <c r="V863" i="5"/>
  <c r="E863" i="5"/>
  <c r="V864" i="5"/>
  <c r="E864" i="5"/>
  <c r="X864" i="5" s="1"/>
  <c r="V865" i="5"/>
  <c r="E865" i="5"/>
  <c r="V866" i="5"/>
  <c r="E866" i="5"/>
  <c r="X866" i="5" s="1"/>
  <c r="V867" i="5"/>
  <c r="E867" i="5"/>
  <c r="X867" i="5" s="1"/>
  <c r="V868" i="5"/>
  <c r="E868" i="5"/>
  <c r="X868" i="5" s="1"/>
  <c r="V869" i="5"/>
  <c r="E869" i="5"/>
  <c r="X869" i="5" s="1"/>
  <c r="V870" i="5"/>
  <c r="E870" i="5"/>
  <c r="X870" i="5" s="1"/>
  <c r="V871" i="5"/>
  <c r="E871" i="5"/>
  <c r="X871" i="5" s="1"/>
  <c r="V872" i="5"/>
  <c r="E872" i="5"/>
  <c r="X872" i="5" s="1"/>
  <c r="V873" i="5"/>
  <c r="E873" i="5"/>
  <c r="V874" i="5"/>
  <c r="E874" i="5"/>
  <c r="X874" i="5" s="1"/>
  <c r="V875" i="5"/>
  <c r="E875" i="5"/>
  <c r="X875" i="5" s="1"/>
  <c r="V876" i="5"/>
  <c r="E876" i="5"/>
  <c r="X876" i="5" s="1"/>
  <c r="V877" i="5"/>
  <c r="E877" i="5"/>
  <c r="X877" i="5" s="1"/>
  <c r="V878" i="5"/>
  <c r="E878" i="5"/>
  <c r="V879" i="5"/>
  <c r="E879" i="5"/>
  <c r="X879" i="5" s="1"/>
  <c r="V880" i="5"/>
  <c r="E880" i="5"/>
  <c r="X880" i="5" s="1"/>
  <c r="V881" i="5"/>
  <c r="E881" i="5"/>
  <c r="V882" i="5"/>
  <c r="E882" i="5"/>
  <c r="X882" i="5" s="1"/>
  <c r="V883" i="5"/>
  <c r="E883" i="5"/>
  <c r="X883" i="5" s="1"/>
  <c r="V884" i="5"/>
  <c r="E884" i="5"/>
  <c r="X884" i="5" s="1"/>
  <c r="V885" i="5"/>
  <c r="E885" i="5"/>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V895" i="5"/>
  <c r="E895" i="5"/>
  <c r="X895" i="5" s="1"/>
  <c r="V896" i="5"/>
  <c r="E896" i="5"/>
  <c r="X896" i="5" s="1"/>
  <c r="V897" i="5"/>
  <c r="E897" i="5"/>
  <c r="X897" i="5" s="1"/>
  <c r="V898" i="5"/>
  <c r="E898" i="5"/>
  <c r="X898" i="5" s="1"/>
  <c r="V899" i="5"/>
  <c r="E899" i="5"/>
  <c r="V900" i="5"/>
  <c r="E900" i="5"/>
  <c r="X900" i="5" s="1"/>
  <c r="V901" i="5"/>
  <c r="E901" i="5"/>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V911" i="5"/>
  <c r="E911" i="5"/>
  <c r="X911" i="5" s="1"/>
  <c r="V912" i="5"/>
  <c r="E912" i="5"/>
  <c r="X912" i="5" s="1"/>
  <c r="V913" i="5"/>
  <c r="E913" i="5"/>
  <c r="V914" i="5"/>
  <c r="E914" i="5"/>
  <c r="X914" i="5" s="1"/>
  <c r="V915" i="5"/>
  <c r="E915" i="5"/>
  <c r="X915" i="5" s="1"/>
  <c r="V916" i="5"/>
  <c r="E916" i="5"/>
  <c r="X916" i="5" s="1"/>
  <c r="V917" i="5"/>
  <c r="E917" i="5"/>
  <c r="X917" i="5" s="1"/>
  <c r="V918" i="5"/>
  <c r="E918" i="5"/>
  <c r="X918" i="5" s="1"/>
  <c r="V919" i="5"/>
  <c r="E919" i="5"/>
  <c r="V920" i="5"/>
  <c r="E920" i="5"/>
  <c r="X920" i="5" s="1"/>
  <c r="V921" i="5"/>
  <c r="E921" i="5"/>
  <c r="X921" i="5" s="1"/>
  <c r="V922" i="5"/>
  <c r="E922" i="5"/>
  <c r="X922" i="5" s="1"/>
  <c r="V923" i="5"/>
  <c r="E923" i="5"/>
  <c r="X923" i="5" s="1"/>
  <c r="V924" i="5"/>
  <c r="E924" i="5"/>
  <c r="X924" i="5" s="1"/>
  <c r="V925" i="5"/>
  <c r="E925" i="5"/>
  <c r="V926" i="5"/>
  <c r="E926" i="5"/>
  <c r="V927" i="5"/>
  <c r="E927" i="5"/>
  <c r="V928" i="5"/>
  <c r="E928" i="5"/>
  <c r="X928" i="5" s="1"/>
  <c r="V929" i="5"/>
  <c r="E929" i="5"/>
  <c r="X929" i="5" s="1"/>
  <c r="V930" i="5"/>
  <c r="E930" i="5"/>
  <c r="X930" i="5" s="1"/>
  <c r="V931" i="5"/>
  <c r="E931" i="5"/>
  <c r="X931" i="5" s="1"/>
  <c r="V932" i="5"/>
  <c r="E932" i="5"/>
  <c r="X932" i="5" s="1"/>
  <c r="V933" i="5"/>
  <c r="E933" i="5"/>
  <c r="V934" i="5"/>
  <c r="E934" i="5"/>
  <c r="X934" i="5" s="1"/>
  <c r="V935" i="5"/>
  <c r="E935" i="5"/>
  <c r="X935" i="5" s="1"/>
  <c r="V936" i="5"/>
  <c r="E936" i="5"/>
  <c r="X936" i="5" s="1"/>
  <c r="V937" i="5"/>
  <c r="E937" i="5"/>
  <c r="X937" i="5" s="1"/>
  <c r="V938" i="5"/>
  <c r="E938" i="5"/>
  <c r="X938" i="5" s="1"/>
  <c r="V939" i="5"/>
  <c r="E939" i="5"/>
  <c r="V940" i="5"/>
  <c r="E940" i="5"/>
  <c r="X940" i="5" s="1"/>
  <c r="V941" i="5"/>
  <c r="E941" i="5"/>
  <c r="V942" i="5"/>
  <c r="E942" i="5"/>
  <c r="V943" i="5"/>
  <c r="E943" i="5"/>
  <c r="X943" i="5" s="1"/>
  <c r="V944" i="5"/>
  <c r="E944" i="5"/>
  <c r="X944" i="5" s="1"/>
  <c r="V945" i="5"/>
  <c r="E945" i="5"/>
  <c r="X945" i="5" s="1"/>
  <c r="V946" i="5"/>
  <c r="E946" i="5"/>
  <c r="X946" i="5" s="1"/>
  <c r="V947" i="5"/>
  <c r="E947" i="5"/>
  <c r="V948" i="5"/>
  <c r="E948" i="5"/>
  <c r="X948" i="5" s="1"/>
  <c r="V949" i="5"/>
  <c r="E949" i="5"/>
  <c r="V950" i="5"/>
  <c r="E950" i="5"/>
  <c r="X950" i="5" s="1"/>
  <c r="V951" i="5"/>
  <c r="E951" i="5"/>
  <c r="X951" i="5" s="1"/>
  <c r="V952" i="5"/>
  <c r="E952" i="5"/>
  <c r="X952" i="5" s="1"/>
  <c r="V953" i="5"/>
  <c r="E953" i="5"/>
  <c r="V954" i="5"/>
  <c r="E954" i="5"/>
  <c r="X954" i="5" s="1"/>
  <c r="V955" i="5"/>
  <c r="E955" i="5"/>
  <c r="X955" i="5" s="1"/>
  <c r="V956" i="5"/>
  <c r="E956" i="5"/>
  <c r="X956" i="5" s="1"/>
  <c r="V957" i="5"/>
  <c r="E957" i="5"/>
  <c r="X957" i="5" s="1"/>
  <c r="V958" i="5"/>
  <c r="E958" i="5"/>
  <c r="V959" i="5"/>
  <c r="E959" i="5"/>
  <c r="V960" i="5"/>
  <c r="E960" i="5"/>
  <c r="X960" i="5" s="1"/>
  <c r="V961" i="5"/>
  <c r="E961" i="5"/>
  <c r="X961" i="5" s="1"/>
  <c r="V962" i="5"/>
  <c r="E962" i="5"/>
  <c r="X962" i="5" s="1"/>
  <c r="V963" i="5"/>
  <c r="E963" i="5"/>
  <c r="V964" i="5"/>
  <c r="E964" i="5"/>
  <c r="X964" i="5" s="1"/>
  <c r="V965" i="5"/>
  <c r="E965" i="5"/>
  <c r="X965" i="5" s="1"/>
  <c r="V966" i="5"/>
  <c r="E966" i="5"/>
  <c r="X966" i="5" s="1"/>
  <c r="V967" i="5"/>
  <c r="E967" i="5"/>
  <c r="X967" i="5" s="1"/>
  <c r="V968" i="5"/>
  <c r="E968" i="5"/>
  <c r="X968" i="5" s="1"/>
  <c r="V969" i="5"/>
  <c r="E969" i="5"/>
  <c r="V970" i="5"/>
  <c r="E970" i="5"/>
  <c r="X970" i="5" s="1"/>
  <c r="V971" i="5"/>
  <c r="E971" i="5"/>
  <c r="X971" i="5" s="1"/>
  <c r="V972" i="5"/>
  <c r="E972" i="5"/>
  <c r="X972" i="5" s="1"/>
  <c r="V973" i="5"/>
  <c r="E973" i="5"/>
  <c r="X973" i="5" s="1"/>
  <c r="V974" i="5"/>
  <c r="E974" i="5"/>
  <c r="V975" i="5"/>
  <c r="E975" i="5"/>
  <c r="V976" i="5"/>
  <c r="E976" i="5"/>
  <c r="X976" i="5" s="1"/>
  <c r="V977" i="5"/>
  <c r="E977" i="5"/>
  <c r="X977" i="5" s="1"/>
  <c r="V978" i="5"/>
  <c r="E978" i="5"/>
  <c r="X978" i="5" s="1"/>
  <c r="V979" i="5"/>
  <c r="E979" i="5"/>
  <c r="X979" i="5" s="1"/>
  <c r="V980" i="5"/>
  <c r="E980" i="5"/>
  <c r="X980" i="5" s="1"/>
  <c r="V981" i="5"/>
  <c r="E981" i="5"/>
  <c r="X981" i="5" s="1"/>
  <c r="V982" i="5"/>
  <c r="E982" i="5"/>
  <c r="X982" i="5" s="1"/>
  <c r="V983" i="5"/>
  <c r="E983" i="5"/>
  <c r="V984" i="5"/>
  <c r="E984" i="5"/>
  <c r="X984" i="5" s="1"/>
  <c r="V985" i="5"/>
  <c r="E985" i="5"/>
  <c r="V986" i="5"/>
  <c r="E986" i="5"/>
  <c r="X986" i="5" s="1"/>
  <c r="V987" i="5"/>
  <c r="E987" i="5"/>
  <c r="X987" i="5" s="1"/>
  <c r="V988" i="5"/>
  <c r="E988" i="5"/>
  <c r="X988" i="5" s="1"/>
  <c r="V989" i="5"/>
  <c r="E989" i="5"/>
  <c r="V990" i="5"/>
  <c r="E990" i="5"/>
  <c r="V991" i="5"/>
  <c r="E991" i="5"/>
  <c r="V992" i="5"/>
  <c r="E992" i="5"/>
  <c r="X992" i="5" s="1"/>
  <c r="V993" i="5"/>
  <c r="E993" i="5"/>
  <c r="X993" i="5" s="1"/>
  <c r="V994" i="5"/>
  <c r="E994" i="5"/>
  <c r="X994" i="5" s="1"/>
  <c r="V995" i="5"/>
  <c r="E995" i="5"/>
  <c r="V996" i="5"/>
  <c r="E996" i="5"/>
  <c r="X996" i="5" s="1"/>
  <c r="V997" i="5"/>
  <c r="E997" i="5"/>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V1006" i="5"/>
  <c r="E1006" i="5"/>
  <c r="V1007" i="5"/>
  <c r="E1007" i="5"/>
  <c r="X1007" i="5" s="1"/>
  <c r="V1008" i="5"/>
  <c r="E1008" i="5"/>
  <c r="X1008" i="5" s="1"/>
  <c r="V1009" i="5"/>
  <c r="E1009" i="5"/>
  <c r="X1009" i="5" s="1"/>
  <c r="V1010" i="5"/>
  <c r="E1010" i="5"/>
  <c r="X1010" i="5" s="1"/>
  <c r="V1011" i="5"/>
  <c r="E1011" i="5"/>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V1020" i="5"/>
  <c r="E1020" i="5"/>
  <c r="X1020" i="5" s="1"/>
  <c r="V1021" i="5"/>
  <c r="E1021" i="5"/>
  <c r="V1022" i="5"/>
  <c r="E1022" i="5"/>
  <c r="V1023" i="5"/>
  <c r="E1023" i="5"/>
  <c r="X1023" i="5" s="1"/>
  <c r="V1024" i="5"/>
  <c r="E1024" i="5"/>
  <c r="X1024" i="5" s="1"/>
  <c r="V1025" i="5"/>
  <c r="E1025" i="5"/>
  <c r="V1026" i="5"/>
  <c r="E1026" i="5"/>
  <c r="X1026" i="5" s="1"/>
  <c r="V1027" i="5"/>
  <c r="E1027" i="5"/>
  <c r="V1028" i="5"/>
  <c r="E1028" i="5"/>
  <c r="X1028" i="5" s="1"/>
  <c r="V1029" i="5"/>
  <c r="E1029" i="5"/>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V1038" i="5"/>
  <c r="E1038" i="5"/>
  <c r="V1039" i="5"/>
  <c r="E1039" i="5"/>
  <c r="X1039" i="5" s="1"/>
  <c r="V1040" i="5"/>
  <c r="E1040" i="5"/>
  <c r="X1040" i="5" s="1"/>
  <c r="V1041" i="5"/>
  <c r="E1041" i="5"/>
  <c r="V1042" i="5"/>
  <c r="E1042" i="5"/>
  <c r="X1042" i="5" s="1"/>
  <c r="V1043" i="5"/>
  <c r="E1043" i="5"/>
  <c r="V1044" i="5"/>
  <c r="E1044" i="5"/>
  <c r="X1044" i="5" s="1"/>
  <c r="V1045" i="5"/>
  <c r="E1045" i="5"/>
  <c r="X1045" i="5" s="1"/>
  <c r="V1046" i="5"/>
  <c r="E1046" i="5"/>
  <c r="X1046" i="5" s="1"/>
  <c r="V1047" i="5"/>
  <c r="E1047" i="5"/>
  <c r="V1048" i="5"/>
  <c r="E1048" i="5"/>
  <c r="X1048" i="5" s="1"/>
  <c r="V1049" i="5"/>
  <c r="E1049" i="5"/>
  <c r="X1049" i="5" s="1"/>
  <c r="V1050" i="5"/>
  <c r="E1050" i="5"/>
  <c r="X1050" i="5" s="1"/>
  <c r="V1051" i="5"/>
  <c r="E1051" i="5"/>
  <c r="V1052" i="5"/>
  <c r="E1052" i="5"/>
  <c r="X1052" i="5" s="1"/>
  <c r="V1053" i="5"/>
  <c r="E1053" i="5"/>
  <c r="X1053" i="5" s="1"/>
  <c r="V1054" i="5"/>
  <c r="E1054" i="5"/>
  <c r="V1055" i="5"/>
  <c r="E1055" i="5"/>
  <c r="V1056" i="5"/>
  <c r="E1056" i="5"/>
  <c r="X1056" i="5" s="1"/>
  <c r="V1057" i="5"/>
  <c r="E1057" i="5"/>
  <c r="X1057" i="5" s="1"/>
  <c r="V1058" i="5"/>
  <c r="E1058" i="5"/>
  <c r="X1058" i="5" s="1"/>
  <c r="V1059" i="5"/>
  <c r="E1059" i="5"/>
  <c r="X1059" i="5" s="1"/>
  <c r="V1060" i="5"/>
  <c r="E1060" i="5"/>
  <c r="X1060" i="5" s="1"/>
  <c r="V1061" i="5"/>
  <c r="E1061" i="5"/>
  <c r="V1062" i="5"/>
  <c r="E1062" i="5"/>
  <c r="X1062" i="5" s="1"/>
  <c r="V1063" i="5"/>
  <c r="E1063" i="5"/>
  <c r="V1064" i="5"/>
  <c r="E1064" i="5"/>
  <c r="X1064" i="5" s="1"/>
  <c r="V1065" i="5"/>
  <c r="E1065" i="5"/>
  <c r="V1066" i="5"/>
  <c r="E1066" i="5"/>
  <c r="X1066" i="5" s="1"/>
  <c r="V1067" i="5"/>
  <c r="E1067" i="5"/>
  <c r="X1067" i="5" s="1"/>
  <c r="V1068" i="5"/>
  <c r="E1068" i="5"/>
  <c r="X1068" i="5" s="1"/>
  <c r="V1069" i="5"/>
  <c r="E1069" i="5"/>
  <c r="X1069" i="5" s="1"/>
  <c r="V1070" i="5"/>
  <c r="E1070" i="5"/>
  <c r="V1071" i="5"/>
  <c r="E1071" i="5"/>
  <c r="V1072" i="5"/>
  <c r="E1072" i="5"/>
  <c r="X1072" i="5" s="1"/>
  <c r="V1073" i="5"/>
  <c r="E1073" i="5"/>
  <c r="X1073" i="5" s="1"/>
  <c r="V1074" i="5"/>
  <c r="E1074" i="5"/>
  <c r="X1074" i="5" s="1"/>
  <c r="V1075" i="5"/>
  <c r="E1075" i="5"/>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V1084" i="5"/>
  <c r="E1084" i="5"/>
  <c r="X1084" i="5" s="1"/>
  <c r="V1085" i="5"/>
  <c r="E1085" i="5"/>
  <c r="V1086" i="5"/>
  <c r="E1086" i="5"/>
  <c r="V1087" i="5"/>
  <c r="E1087" i="5"/>
  <c r="X1087" i="5" s="1"/>
  <c r="V1088" i="5"/>
  <c r="E1088" i="5"/>
  <c r="X1088" i="5" s="1"/>
  <c r="V1089" i="5"/>
  <c r="E1089" i="5"/>
  <c r="V1090" i="5"/>
  <c r="E1090" i="5"/>
  <c r="X1090" i="5" s="1"/>
  <c r="V1091" i="5"/>
  <c r="E1091" i="5"/>
  <c r="V1092" i="5"/>
  <c r="E1092" i="5"/>
  <c r="X1092" i="5" s="1"/>
  <c r="V1093" i="5"/>
  <c r="E1093" i="5"/>
  <c r="V1094" i="5"/>
  <c r="E1094" i="5"/>
  <c r="X1094" i="5" s="1"/>
  <c r="V1095" i="5"/>
  <c r="E1095" i="5"/>
  <c r="X1095" i="5" s="1"/>
  <c r="V1096" i="5"/>
  <c r="E1096" i="5"/>
  <c r="X1096" i="5" s="1"/>
  <c r="V1097" i="5"/>
  <c r="E1097" i="5"/>
  <c r="X1097" i="5" s="1"/>
  <c r="V1098" i="5"/>
  <c r="E1098" i="5"/>
  <c r="X1098" i="5" s="1"/>
  <c r="V1099" i="5"/>
  <c r="E1099" i="5"/>
  <c r="V1100" i="5"/>
  <c r="E1100" i="5"/>
  <c r="X1100" i="5" s="1"/>
  <c r="V1101" i="5"/>
  <c r="E1101" i="5"/>
  <c r="V1102" i="5"/>
  <c r="E1102" i="5"/>
  <c r="V1103" i="5"/>
  <c r="E1103" i="5"/>
  <c r="X1103" i="5" s="1"/>
  <c r="V1104" i="5"/>
  <c r="E1104" i="5"/>
  <c r="X1104" i="5" s="1"/>
  <c r="V1105" i="5"/>
  <c r="E1105" i="5"/>
  <c r="V1106" i="5"/>
  <c r="E1106" i="5"/>
  <c r="X1106" i="5" s="1"/>
  <c r="V1107" i="5"/>
  <c r="E1107" i="5"/>
  <c r="V1108" i="5"/>
  <c r="E1108" i="5"/>
  <c r="X1108" i="5" s="1"/>
  <c r="V1109" i="5"/>
  <c r="E1109" i="5"/>
  <c r="X1109" i="5" s="1"/>
  <c r="V1110" i="5"/>
  <c r="E1110" i="5"/>
  <c r="X1110" i="5" s="1"/>
  <c r="V1111" i="5"/>
  <c r="E1111" i="5"/>
  <c r="V1112" i="5"/>
  <c r="E1112" i="5"/>
  <c r="X1112" i="5" s="1"/>
  <c r="V1113" i="5"/>
  <c r="E1113" i="5"/>
  <c r="X1113" i="5" s="1"/>
  <c r="V1114" i="5"/>
  <c r="E1114" i="5"/>
  <c r="X1114" i="5" s="1"/>
  <c r="V1115" i="5"/>
  <c r="E1115" i="5"/>
  <c r="V1116" i="5"/>
  <c r="E1116" i="5"/>
  <c r="X1116" i="5" s="1"/>
  <c r="V1117" i="5"/>
  <c r="E1117" i="5"/>
  <c r="X1117" i="5" s="1"/>
  <c r="V1118" i="5"/>
  <c r="E1118" i="5"/>
  <c r="V1119" i="5"/>
  <c r="E1119" i="5"/>
  <c r="V1120" i="5"/>
  <c r="E1120" i="5"/>
  <c r="X1120" i="5" s="1"/>
  <c r="V1121" i="5"/>
  <c r="E1121" i="5"/>
  <c r="X1121" i="5" s="1"/>
  <c r="V1122" i="5"/>
  <c r="E1122" i="5"/>
  <c r="X1122" i="5" s="1"/>
  <c r="V1123" i="5"/>
  <c r="E1123" i="5"/>
  <c r="X1123" i="5" s="1"/>
  <c r="V1124" i="5"/>
  <c r="E1124" i="5"/>
  <c r="X1124" i="5" s="1"/>
  <c r="V1125" i="5"/>
  <c r="E1125" i="5"/>
  <c r="V1126" i="5"/>
  <c r="E1126" i="5"/>
  <c r="X1126" i="5" s="1"/>
  <c r="V1127" i="5"/>
  <c r="E1127" i="5"/>
  <c r="V1128" i="5"/>
  <c r="E1128" i="5"/>
  <c r="X1128" i="5" s="1"/>
  <c r="V1129" i="5"/>
  <c r="E1129" i="5"/>
  <c r="V1130" i="5"/>
  <c r="E1130" i="5"/>
  <c r="X1130" i="5" s="1"/>
  <c r="V1131" i="5"/>
  <c r="E1131" i="5"/>
  <c r="X1131" i="5" s="1"/>
  <c r="V1132" i="5"/>
  <c r="E1132" i="5"/>
  <c r="X1132" i="5" s="1"/>
  <c r="V1133" i="5"/>
  <c r="E1133" i="5"/>
  <c r="X1133" i="5" s="1"/>
  <c r="V1134" i="5"/>
  <c r="E1134" i="5"/>
  <c r="V1135" i="5"/>
  <c r="E1135" i="5"/>
  <c r="V1136" i="5"/>
  <c r="E1136" i="5"/>
  <c r="X1136" i="5" s="1"/>
  <c r="V1137" i="5"/>
  <c r="E1137" i="5"/>
  <c r="X1137" i="5" s="1"/>
  <c r="V1138" i="5"/>
  <c r="E1138" i="5"/>
  <c r="X1138" i="5" s="1"/>
  <c r="V1139" i="5"/>
  <c r="E1139" i="5"/>
  <c r="V1140" i="5"/>
  <c r="E1140" i="5"/>
  <c r="X1140" i="5" s="1"/>
  <c r="V1141" i="5"/>
  <c r="E1141" i="5"/>
  <c r="X1141" i="5" s="1"/>
  <c r="V1142" i="5"/>
  <c r="E1142" i="5"/>
  <c r="X1142" i="5" s="1"/>
  <c r="V1143" i="5"/>
  <c r="E1143" i="5"/>
  <c r="V1144" i="5"/>
  <c r="E1144" i="5"/>
  <c r="X1144" i="5" s="1"/>
  <c r="V1145" i="5"/>
  <c r="E1145" i="5"/>
  <c r="X1145" i="5" s="1"/>
  <c r="V1146" i="5"/>
  <c r="E1146" i="5"/>
  <c r="X1146" i="5" s="1"/>
  <c r="V1147" i="5"/>
  <c r="E1147" i="5"/>
  <c r="V1148" i="5"/>
  <c r="E1148" i="5"/>
  <c r="X1148" i="5" s="1"/>
  <c r="V1149" i="5"/>
  <c r="E1149" i="5"/>
  <c r="V1150" i="5"/>
  <c r="E1150" i="5"/>
  <c r="V1151" i="5"/>
  <c r="E1151" i="5"/>
  <c r="X1151" i="5" s="1"/>
  <c r="V1152" i="5"/>
  <c r="E1152" i="5"/>
  <c r="X1152" i="5" s="1"/>
  <c r="V1153" i="5"/>
  <c r="E1153" i="5"/>
  <c r="V1154" i="5"/>
  <c r="E1154" i="5"/>
  <c r="X1154" i="5" s="1"/>
  <c r="V1155" i="5"/>
  <c r="E1155" i="5"/>
  <c r="V1156" i="5"/>
  <c r="E1156" i="5"/>
  <c r="X1156" i="5" s="1"/>
  <c r="V1157" i="5"/>
  <c r="E1157" i="5"/>
  <c r="V1158" i="5"/>
  <c r="E1158" i="5"/>
  <c r="X1158" i="5" s="1"/>
  <c r="V1159" i="5"/>
  <c r="E1159" i="5"/>
  <c r="X1159" i="5" s="1"/>
  <c r="V1160" i="5"/>
  <c r="E1160" i="5"/>
  <c r="X1160" i="5" s="1"/>
  <c r="V1161" i="5"/>
  <c r="E1161" i="5"/>
  <c r="X1161" i="5" s="1"/>
  <c r="V1162" i="5"/>
  <c r="E1162" i="5"/>
  <c r="X1162" i="5" s="1"/>
  <c r="V1163" i="5"/>
  <c r="E1163" i="5"/>
  <c r="V1164" i="5"/>
  <c r="E1164" i="5"/>
  <c r="X1164" i="5" s="1"/>
  <c r="V1165" i="5"/>
  <c r="E1165" i="5"/>
  <c r="V1166" i="5"/>
  <c r="E1166" i="5"/>
  <c r="V1167" i="5"/>
  <c r="E1167" i="5"/>
  <c r="X1167" i="5" s="1"/>
  <c r="V1168" i="5"/>
  <c r="E1168" i="5"/>
  <c r="X1168" i="5" s="1"/>
  <c r="V1169" i="5"/>
  <c r="E1169" i="5"/>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X1180" i="5" s="1"/>
  <c r="V1181" i="5"/>
  <c r="E1181" i="5"/>
  <c r="X1181" i="5" s="1"/>
  <c r="V1182" i="5"/>
  <c r="E1182" i="5"/>
  <c r="V1183" i="5"/>
  <c r="E1183" i="5"/>
  <c r="V1184" i="5"/>
  <c r="E1184" i="5"/>
  <c r="X1184" i="5" s="1"/>
  <c r="V1185" i="5"/>
  <c r="E1185" i="5"/>
  <c r="X1185" i="5" s="1"/>
  <c r="V1186" i="5"/>
  <c r="E1186" i="5"/>
  <c r="X1186" i="5" s="1"/>
  <c r="V1187" i="5"/>
  <c r="E1187" i="5"/>
  <c r="X1187" i="5" s="1"/>
  <c r="V1188" i="5"/>
  <c r="E1188" i="5"/>
  <c r="X1188" i="5" s="1"/>
  <c r="V1189" i="5"/>
  <c r="E1189" i="5"/>
  <c r="V1190" i="5"/>
  <c r="E1190" i="5"/>
  <c r="X1190" i="5" s="1"/>
  <c r="V1191" i="5"/>
  <c r="E1191" i="5"/>
  <c r="V1192" i="5"/>
  <c r="E1192" i="5"/>
  <c r="X1192" i="5" s="1"/>
  <c r="V1193" i="5"/>
  <c r="E1193" i="5"/>
  <c r="V1194" i="5"/>
  <c r="E1194" i="5"/>
  <c r="X1194" i="5" s="1"/>
  <c r="V1195" i="5"/>
  <c r="E1195" i="5"/>
  <c r="X1195" i="5" s="1"/>
  <c r="V1196" i="5"/>
  <c r="E1196" i="5"/>
  <c r="X1196" i="5" s="1"/>
  <c r="V1197" i="5"/>
  <c r="E1197" i="5"/>
  <c r="X1197" i="5" s="1"/>
  <c r="V1198" i="5"/>
  <c r="E1198" i="5"/>
  <c r="V1199" i="5"/>
  <c r="E1199" i="5"/>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V1214" i="5"/>
  <c r="E1214" i="5"/>
  <c r="V1215" i="5"/>
  <c r="E1215" i="5"/>
  <c r="X1215" i="5" s="1"/>
  <c r="V1216" i="5"/>
  <c r="E1216" i="5"/>
  <c r="X1216" i="5" s="1"/>
  <c r="V1217" i="5"/>
  <c r="E1217" i="5"/>
  <c r="V1218" i="5"/>
  <c r="E1218" i="5"/>
  <c r="X1218" i="5" s="1"/>
  <c r="V1219" i="5"/>
  <c r="E1219" i="5"/>
  <c r="V1220" i="5"/>
  <c r="E1220" i="5"/>
  <c r="X1220" i="5" s="1"/>
  <c r="V1221" i="5"/>
  <c r="E1221" i="5"/>
  <c r="V1222" i="5"/>
  <c r="E1222" i="5"/>
  <c r="X1222" i="5" s="1"/>
  <c r="V1223" i="5"/>
  <c r="E1223" i="5"/>
  <c r="X1223" i="5" s="1"/>
  <c r="V1224" i="5"/>
  <c r="E1224" i="5"/>
  <c r="X1224" i="5" s="1"/>
  <c r="V1225" i="5"/>
  <c r="E1225" i="5"/>
  <c r="X1225" i="5" s="1"/>
  <c r="V1226" i="5"/>
  <c r="E1226" i="5"/>
  <c r="X1226" i="5" s="1"/>
  <c r="V1227" i="5"/>
  <c r="E1227" i="5"/>
  <c r="V1228" i="5"/>
  <c r="E1228" i="5"/>
  <c r="X1228" i="5" s="1"/>
  <c r="V1229" i="5"/>
  <c r="E1229" i="5"/>
  <c r="V1230" i="5"/>
  <c r="E1230" i="5"/>
  <c r="V1231" i="5"/>
  <c r="E1231" i="5"/>
  <c r="X1231" i="5" s="1"/>
  <c r="V1232" i="5"/>
  <c r="E1232" i="5"/>
  <c r="X1232" i="5" s="1"/>
  <c r="V1233" i="5"/>
  <c r="E1233" i="5"/>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X1244" i="5" s="1"/>
  <c r="V1245" i="5"/>
  <c r="E1245" i="5"/>
  <c r="X1245" i="5" s="1"/>
  <c r="V1246" i="5"/>
  <c r="E1246" i="5"/>
  <c r="V1247" i="5"/>
  <c r="E1247" i="5"/>
  <c r="V1248" i="5"/>
  <c r="E1248" i="5"/>
  <c r="X1248" i="5" s="1"/>
  <c r="V1249" i="5"/>
  <c r="E1249" i="5"/>
  <c r="X1249" i="5" s="1"/>
  <c r="V1250" i="5"/>
  <c r="E1250" i="5"/>
  <c r="X1250" i="5" s="1"/>
  <c r="V1251" i="5"/>
  <c r="E1251" i="5"/>
  <c r="X1251" i="5" s="1"/>
  <c r="V1252" i="5"/>
  <c r="E1252" i="5"/>
  <c r="X1252" i="5" s="1"/>
  <c r="V1253" i="5"/>
  <c r="E1253" i="5"/>
  <c r="V1254" i="5"/>
  <c r="E1254" i="5"/>
  <c r="X1254" i="5" s="1"/>
  <c r="V1255" i="5"/>
  <c r="E1255" i="5"/>
  <c r="V1256" i="5"/>
  <c r="E1256" i="5"/>
  <c r="X1256" i="5" s="1"/>
  <c r="V1257" i="5"/>
  <c r="E1257" i="5"/>
  <c r="V1258" i="5"/>
  <c r="E1258" i="5"/>
  <c r="X1258" i="5" s="1"/>
  <c r="V1259" i="5"/>
  <c r="E1259" i="5"/>
  <c r="X1259" i="5" s="1"/>
  <c r="V1260" i="5"/>
  <c r="E1260" i="5"/>
  <c r="X1260" i="5" s="1"/>
  <c r="V1261" i="5"/>
  <c r="E1261" i="5"/>
  <c r="X1261" i="5" s="1"/>
  <c r="V1262" i="5"/>
  <c r="E1262" i="5"/>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V1276" i="5"/>
  <c r="E1276" i="5"/>
  <c r="X1276" i="5" s="1"/>
  <c r="V1277" i="5"/>
  <c r="E1277" i="5"/>
  <c r="V1278" i="5"/>
  <c r="E1278" i="5"/>
  <c r="V1279" i="5"/>
  <c r="E1279" i="5"/>
  <c r="X1279" i="5" s="1"/>
  <c r="V1280" i="5"/>
  <c r="E1280" i="5"/>
  <c r="X1280" i="5" s="1"/>
  <c r="V1281" i="5"/>
  <c r="E1281" i="5"/>
  <c r="V1282" i="5"/>
  <c r="E1282" i="5"/>
  <c r="X1282" i="5" s="1"/>
  <c r="V1283" i="5"/>
  <c r="E1283" i="5"/>
  <c r="V1284" i="5"/>
  <c r="E1284" i="5"/>
  <c r="X1284" i="5" s="1"/>
  <c r="V1285" i="5"/>
  <c r="E1285" i="5"/>
  <c r="V1286" i="5"/>
  <c r="E1286" i="5"/>
  <c r="X1286" i="5" s="1"/>
  <c r="V1287" i="5"/>
  <c r="E1287" i="5"/>
  <c r="X1287" i="5" s="1"/>
  <c r="V1288" i="5"/>
  <c r="E1288" i="5"/>
  <c r="X1288" i="5" s="1"/>
  <c r="V1289" i="5"/>
  <c r="E1289" i="5"/>
  <c r="X1289" i="5" s="1"/>
  <c r="V1290" i="5"/>
  <c r="E1290" i="5"/>
  <c r="X1290" i="5" s="1"/>
  <c r="V1291" i="5"/>
  <c r="E1291" i="5"/>
  <c r="V1292" i="5"/>
  <c r="E1292" i="5"/>
  <c r="X1292" i="5" s="1"/>
  <c r="V1293" i="5"/>
  <c r="E1293" i="5"/>
  <c r="V1294" i="5"/>
  <c r="E1294" i="5"/>
  <c r="V1295" i="5"/>
  <c r="E1295" i="5"/>
  <c r="X1295" i="5" s="1"/>
  <c r="V1296" i="5"/>
  <c r="E1296" i="5"/>
  <c r="X1296" i="5" s="1"/>
  <c r="V1297" i="5"/>
  <c r="E1297" i="5"/>
  <c r="V1298" i="5"/>
  <c r="E1298" i="5"/>
  <c r="X1298" i="5" s="1"/>
  <c r="V1299" i="5"/>
  <c r="E1299" i="5"/>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V1308" i="5"/>
  <c r="E1308" i="5"/>
  <c r="X1308" i="5" s="1"/>
  <c r="V1309" i="5"/>
  <c r="E1309" i="5"/>
  <c r="X1309" i="5" s="1"/>
  <c r="V1310" i="5"/>
  <c r="E1310" i="5"/>
  <c r="V1311" i="5"/>
  <c r="E1311" i="5"/>
  <c r="V1312" i="5"/>
  <c r="E1312" i="5"/>
  <c r="X1312" i="5" s="1"/>
  <c r="V1313" i="5"/>
  <c r="E1313" i="5"/>
  <c r="X1313" i="5" s="1"/>
  <c r="V1314" i="5"/>
  <c r="E1314" i="5"/>
  <c r="X1314" i="5" s="1"/>
  <c r="V1315" i="5"/>
  <c r="E1315" i="5"/>
  <c r="X1315" i="5" s="1"/>
  <c r="V1316" i="5"/>
  <c r="E1316" i="5"/>
  <c r="X1316" i="5" s="1"/>
  <c r="V1317" i="5"/>
  <c r="E1317" i="5"/>
  <c r="V1318" i="5"/>
  <c r="E1318" i="5"/>
  <c r="X1318" i="5" s="1"/>
  <c r="V1319" i="5"/>
  <c r="E1319" i="5"/>
  <c r="V1320" i="5"/>
  <c r="E1320" i="5"/>
  <c r="X1320" i="5" s="1"/>
  <c r="V1321" i="5"/>
  <c r="E1321" i="5"/>
  <c r="V1322" i="5"/>
  <c r="E1322" i="5"/>
  <c r="X1322" i="5" s="1"/>
  <c r="V1323" i="5"/>
  <c r="E1323" i="5"/>
  <c r="X1323" i="5" s="1"/>
  <c r="V1324" i="5"/>
  <c r="E1324" i="5"/>
  <c r="X1324" i="5" s="1"/>
  <c r="V1325" i="5"/>
  <c r="E1325" i="5"/>
  <c r="X1325" i="5" s="1"/>
  <c r="V1326" i="5"/>
  <c r="E1326" i="5"/>
  <c r="V1327" i="5"/>
  <c r="E1327" i="5"/>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V1340" i="5"/>
  <c r="E1340" i="5"/>
  <c r="X1340" i="5" s="1"/>
  <c r="V1341" i="5"/>
  <c r="E1341" i="5"/>
  <c r="V1342" i="5"/>
  <c r="E1342" i="5"/>
  <c r="V1343" i="5"/>
  <c r="E1343" i="5"/>
  <c r="X1343" i="5" s="1"/>
  <c r="V1344" i="5"/>
  <c r="E1344" i="5"/>
  <c r="X1344" i="5" s="1"/>
  <c r="V1345" i="5"/>
  <c r="E1345" i="5"/>
  <c r="V1346" i="5"/>
  <c r="E1346" i="5"/>
  <c r="X1346" i="5" s="1"/>
  <c r="V1347" i="5"/>
  <c r="E1347" i="5"/>
  <c r="V1348" i="5"/>
  <c r="E1348" i="5"/>
  <c r="X1348" i="5" s="1"/>
  <c r="V1349" i="5"/>
  <c r="E1349" i="5"/>
  <c r="V1350" i="5"/>
  <c r="E1350" i="5"/>
  <c r="X1350" i="5" s="1"/>
  <c r="V1351" i="5"/>
  <c r="E1351" i="5"/>
  <c r="X1351" i="5" s="1"/>
  <c r="V1352" i="5"/>
  <c r="E1352" i="5"/>
  <c r="X1352" i="5" s="1"/>
  <c r="V1353" i="5"/>
  <c r="E1353" i="5"/>
  <c r="X1353" i="5" s="1"/>
  <c r="V1354" i="5"/>
  <c r="E1354" i="5"/>
  <c r="X1354" i="5" s="1"/>
  <c r="V1355" i="5"/>
  <c r="E1355" i="5"/>
  <c r="V1356" i="5"/>
  <c r="E1356" i="5"/>
  <c r="X1356" i="5" s="1"/>
  <c r="V1357" i="5"/>
  <c r="E1357" i="5"/>
  <c r="V1358" i="5"/>
  <c r="E1358" i="5"/>
  <c r="V1359" i="5"/>
  <c r="E1359" i="5"/>
  <c r="X1359" i="5" s="1"/>
  <c r="V1360" i="5"/>
  <c r="E1360" i="5"/>
  <c r="X1360" i="5" s="1"/>
  <c r="V1361" i="5"/>
  <c r="E1361" i="5"/>
  <c r="V1362" i="5"/>
  <c r="E1362" i="5"/>
  <c r="X1362" i="5" s="1"/>
  <c r="V1363" i="5"/>
  <c r="E1363" i="5"/>
  <c r="V1364" i="5"/>
  <c r="E1364" i="5"/>
  <c r="X1364" i="5" s="1"/>
  <c r="V1365" i="5"/>
  <c r="E1365" i="5"/>
  <c r="X1365" i="5" s="1"/>
  <c r="V1366" i="5"/>
  <c r="E1366" i="5"/>
  <c r="X1366" i="5" s="1"/>
  <c r="V1367" i="5"/>
  <c r="E1367" i="5"/>
  <c r="V1368" i="5"/>
  <c r="E1368" i="5"/>
  <c r="X1368" i="5" s="1"/>
  <c r="V1369" i="5"/>
  <c r="E1369" i="5"/>
  <c r="X1369" i="5" s="1"/>
  <c r="V1370" i="5"/>
  <c r="E1370" i="5"/>
  <c r="X1370" i="5" s="1"/>
  <c r="V1371" i="5"/>
  <c r="E1371" i="5"/>
  <c r="V1372" i="5"/>
  <c r="E1372" i="5"/>
  <c r="X1372" i="5" s="1"/>
  <c r="V1373" i="5"/>
  <c r="E1373" i="5"/>
  <c r="X1373" i="5" s="1"/>
  <c r="V1374" i="5"/>
  <c r="E1374" i="5"/>
  <c r="V1375" i="5"/>
  <c r="E1375" i="5"/>
  <c r="V1376" i="5"/>
  <c r="E1376" i="5"/>
  <c r="X1376" i="5" s="1"/>
  <c r="V1377" i="5"/>
  <c r="E1377" i="5"/>
  <c r="X1377" i="5" s="1"/>
  <c r="V1378" i="5"/>
  <c r="E1378" i="5"/>
  <c r="X1378" i="5" s="1"/>
  <c r="V1379" i="5"/>
  <c r="E1379" i="5"/>
  <c r="X1379" i="5" s="1"/>
  <c r="V1380" i="5"/>
  <c r="E1380" i="5"/>
  <c r="X1380" i="5" s="1"/>
  <c r="V1381" i="5"/>
  <c r="E1381" i="5"/>
  <c r="V1382" i="5"/>
  <c r="E1382" i="5"/>
  <c r="X1382" i="5" s="1"/>
  <c r="V1383" i="5"/>
  <c r="E1383" i="5"/>
  <c r="V1384" i="5"/>
  <c r="E1384" i="5"/>
  <c r="X1384" i="5" s="1"/>
  <c r="V1385" i="5"/>
  <c r="E1385" i="5"/>
  <c r="V1386" i="5"/>
  <c r="E1386" i="5"/>
  <c r="X1386" i="5" s="1"/>
  <c r="V1387" i="5"/>
  <c r="E1387" i="5"/>
  <c r="X1387" i="5" s="1"/>
  <c r="V1388" i="5"/>
  <c r="E1388" i="5"/>
  <c r="X1388" i="5" s="1"/>
  <c r="V1389" i="5"/>
  <c r="E1389" i="5"/>
  <c r="X1389" i="5" s="1"/>
  <c r="V1390" i="5"/>
  <c r="E1390" i="5"/>
  <c r="V1391" i="5"/>
  <c r="E1391" i="5"/>
  <c r="V1392" i="5"/>
  <c r="E1392" i="5"/>
  <c r="X1392" i="5" s="1"/>
  <c r="V1393" i="5"/>
  <c r="E1393" i="5"/>
  <c r="X1393" i="5" s="1"/>
  <c r="V1394" i="5"/>
  <c r="E1394" i="5"/>
  <c r="X1394" i="5" s="1"/>
  <c r="V1395" i="5"/>
  <c r="E1395" i="5"/>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V1404" i="5"/>
  <c r="E1404" i="5"/>
  <c r="X1404" i="5" s="1"/>
  <c r="V1405" i="5"/>
  <c r="E1405" i="5"/>
  <c r="V1406" i="5"/>
  <c r="E1406" i="5"/>
  <c r="V1407" i="5"/>
  <c r="E1407" i="5"/>
  <c r="X1407" i="5" s="1"/>
  <c r="V1408" i="5"/>
  <c r="E1408" i="5"/>
  <c r="X1408" i="5" s="1"/>
  <c r="V1409" i="5"/>
  <c r="E1409" i="5"/>
  <c r="V1410" i="5"/>
  <c r="E1410" i="5"/>
  <c r="X1410" i="5" s="1"/>
  <c r="V1411" i="5"/>
  <c r="E1411" i="5"/>
  <c r="V1412" i="5"/>
  <c r="E1412" i="5"/>
  <c r="X1412" i="5" s="1"/>
  <c r="V1413" i="5"/>
  <c r="E1413" i="5"/>
  <c r="V1414" i="5"/>
  <c r="E1414" i="5"/>
  <c r="X1414" i="5" s="1"/>
  <c r="V1415" i="5"/>
  <c r="E1415" i="5"/>
  <c r="X1415" i="5" s="1"/>
  <c r="V1416" i="5"/>
  <c r="E1416" i="5"/>
  <c r="V1417" i="5"/>
  <c r="E1417" i="5"/>
  <c r="V1418" i="5"/>
  <c r="E1418" i="5"/>
  <c r="X1418" i="5" s="1"/>
  <c r="V1419" i="5"/>
  <c r="E1419" i="5"/>
  <c r="V1420" i="5"/>
  <c r="E1420" i="5"/>
  <c r="V1421" i="5"/>
  <c r="E1421" i="5"/>
  <c r="X1421" i="5" s="1"/>
  <c r="V1422" i="5"/>
  <c r="E1422" i="5"/>
  <c r="X1422" i="5" s="1"/>
  <c r="V1423" i="5"/>
  <c r="E1423" i="5"/>
  <c r="V1424" i="5"/>
  <c r="E1424" i="5"/>
  <c r="V1425" i="5"/>
  <c r="E1425" i="5"/>
  <c r="X1425" i="5" s="1"/>
  <c r="V1426" i="5"/>
  <c r="E1426" i="5"/>
  <c r="X1426" i="5" s="1"/>
  <c r="V1427" i="5"/>
  <c r="E1427" i="5"/>
  <c r="V1428" i="5"/>
  <c r="E1428" i="5"/>
  <c r="V1429" i="5"/>
  <c r="E1429" i="5"/>
  <c r="V1430" i="5"/>
  <c r="E1430" i="5"/>
  <c r="X1430" i="5" s="1"/>
  <c r="V1431" i="5"/>
  <c r="E1431" i="5"/>
  <c r="X1431" i="5" s="1"/>
  <c r="V1432" i="5"/>
  <c r="E1432" i="5"/>
  <c r="V1433" i="5"/>
  <c r="E1433" i="5"/>
  <c r="V1434" i="5"/>
  <c r="E1434" i="5"/>
  <c r="X1434" i="5" s="1"/>
  <c r="V1435" i="5"/>
  <c r="E1435" i="5"/>
  <c r="X1435" i="5" s="1"/>
  <c r="V1436" i="5"/>
  <c r="E1436" i="5"/>
  <c r="V1437" i="5"/>
  <c r="E1437" i="5"/>
  <c r="V1438" i="5"/>
  <c r="E1438" i="5"/>
  <c r="X1438" i="5" s="1"/>
  <c r="V1439" i="5"/>
  <c r="E1439" i="5"/>
  <c r="V1440" i="5"/>
  <c r="E1440" i="5"/>
  <c r="V1441" i="5"/>
  <c r="E1441" i="5"/>
  <c r="X1441" i="5" s="1"/>
  <c r="V1442" i="5"/>
  <c r="E1442" i="5"/>
  <c r="X1442" i="5" s="1"/>
  <c r="V1443" i="5"/>
  <c r="E1443" i="5"/>
  <c r="V1444" i="5"/>
  <c r="E1444" i="5"/>
  <c r="V1445" i="5"/>
  <c r="E1445" i="5"/>
  <c r="V1446" i="5"/>
  <c r="E1446" i="5"/>
  <c r="X1446" i="5" s="1"/>
  <c r="V1447" i="5"/>
  <c r="E1447" i="5"/>
  <c r="X1447" i="5" s="1"/>
  <c r="V1448" i="5"/>
  <c r="E1448" i="5"/>
  <c r="V1449" i="5"/>
  <c r="E1449" i="5"/>
  <c r="V1450" i="5"/>
  <c r="E1450" i="5"/>
  <c r="X1450" i="5" s="1"/>
  <c r="V1451" i="5"/>
  <c r="E1451" i="5"/>
  <c r="V1452" i="5"/>
  <c r="E1452" i="5"/>
  <c r="V1453" i="5"/>
  <c r="E1453" i="5"/>
  <c r="X1453" i="5" s="1"/>
  <c r="V1454" i="5"/>
  <c r="E1454" i="5"/>
  <c r="X1454" i="5" s="1"/>
  <c r="V1455" i="5"/>
  <c r="E1455" i="5"/>
  <c r="V1456" i="5"/>
  <c r="E1456" i="5"/>
  <c r="V1457" i="5"/>
  <c r="E1457" i="5"/>
  <c r="X1457" i="5" s="1"/>
  <c r="V1458" i="5"/>
  <c r="E1458" i="5"/>
  <c r="X1458" i="5" s="1"/>
  <c r="V1459" i="5"/>
  <c r="E1459" i="5"/>
  <c r="V1460" i="5"/>
  <c r="E1460" i="5"/>
  <c r="V1461" i="5"/>
  <c r="E1461" i="5"/>
  <c r="V1462" i="5"/>
  <c r="E1462" i="5"/>
  <c r="X1462" i="5" s="1"/>
  <c r="V1463" i="5"/>
  <c r="E1463" i="5"/>
  <c r="X1463" i="5" s="1"/>
  <c r="V1464" i="5"/>
  <c r="E1464" i="5"/>
  <c r="V1465" i="5"/>
  <c r="E1465" i="5"/>
  <c r="V1466" i="5"/>
  <c r="E1466" i="5"/>
  <c r="X1466" i="5" s="1"/>
  <c r="V1467" i="5"/>
  <c r="E1467" i="5"/>
  <c r="X1467" i="5" s="1"/>
  <c r="V1468" i="5"/>
  <c r="E1468" i="5"/>
  <c r="V1469" i="5"/>
  <c r="E1469" i="5"/>
  <c r="V1470" i="5"/>
  <c r="E1470" i="5"/>
  <c r="X1470" i="5" s="1"/>
  <c r="V1471" i="5"/>
  <c r="E1471" i="5"/>
  <c r="V1472" i="5"/>
  <c r="E1472" i="5"/>
  <c r="V1473" i="5"/>
  <c r="E1473" i="5"/>
  <c r="X1473" i="5" s="1"/>
  <c r="V1474" i="5"/>
  <c r="E1474" i="5"/>
  <c r="X1474" i="5" s="1"/>
  <c r="V1475" i="5"/>
  <c r="E1475" i="5"/>
  <c r="V1476" i="5"/>
  <c r="E1476" i="5"/>
  <c r="V1477" i="5"/>
  <c r="E1477" i="5"/>
  <c r="V1478" i="5"/>
  <c r="E1478" i="5"/>
  <c r="X1478" i="5" s="1"/>
  <c r="V1479" i="5"/>
  <c r="E1479" i="5"/>
  <c r="X1479" i="5" s="1"/>
  <c r="V1480" i="5"/>
  <c r="E1480" i="5"/>
  <c r="V1481" i="5"/>
  <c r="E1481" i="5"/>
  <c r="V1482" i="5"/>
  <c r="E1482" i="5"/>
  <c r="X1482" i="5" s="1"/>
  <c r="V1483" i="5"/>
  <c r="E1483" i="5"/>
  <c r="V1484" i="5"/>
  <c r="E1484" i="5"/>
  <c r="V1485" i="5"/>
  <c r="E1485" i="5"/>
  <c r="X1485" i="5" s="1"/>
  <c r="V1486" i="5"/>
  <c r="E1486" i="5"/>
  <c r="X1486" i="5" s="1"/>
  <c r="V1487" i="5"/>
  <c r="E1487" i="5"/>
  <c r="V1488" i="5"/>
  <c r="E1488" i="5"/>
  <c r="V1489" i="5"/>
  <c r="E1489" i="5"/>
  <c r="X1489" i="5" s="1"/>
  <c r="V1490" i="5"/>
  <c r="E1490" i="5"/>
  <c r="X1490" i="5" s="1"/>
  <c r="V1491" i="5"/>
  <c r="E1491" i="5"/>
  <c r="V1492" i="5"/>
  <c r="E1492" i="5"/>
  <c r="V1493" i="5"/>
  <c r="E1493" i="5"/>
  <c r="V1494" i="5"/>
  <c r="E1494" i="5"/>
  <c r="X1494" i="5" s="1"/>
  <c r="V1495" i="5"/>
  <c r="E1495" i="5"/>
  <c r="X1495" i="5" s="1"/>
  <c r="V1496" i="5"/>
  <c r="E1496" i="5"/>
  <c r="V1497" i="5"/>
  <c r="E1497" i="5"/>
  <c r="V1498" i="5"/>
  <c r="E1498" i="5"/>
  <c r="X1498" i="5" s="1"/>
  <c r="V1499" i="5"/>
  <c r="E1499" i="5"/>
  <c r="X1499" i="5" s="1"/>
  <c r="V1500" i="5"/>
  <c r="E1500" i="5"/>
  <c r="V1501" i="5"/>
  <c r="E1501" i="5"/>
  <c r="V1502" i="5"/>
  <c r="E1502" i="5"/>
  <c r="X1502" i="5" s="1"/>
  <c r="V1503" i="5"/>
  <c r="E1503" i="5"/>
  <c r="V1504" i="5"/>
  <c r="E1504" i="5"/>
  <c r="V1505" i="5"/>
  <c r="E1505" i="5"/>
  <c r="X1505" i="5" s="1"/>
  <c r="V1506" i="5"/>
  <c r="E1506" i="5"/>
  <c r="X1506" i="5" s="1"/>
  <c r="V1507" i="5"/>
  <c r="E1507" i="5"/>
  <c r="V1508" i="5"/>
  <c r="E1508" i="5"/>
  <c r="V1509" i="5"/>
  <c r="E1509" i="5"/>
  <c r="V1510" i="5"/>
  <c r="E1510" i="5"/>
  <c r="X1510" i="5" s="1"/>
  <c r="V1511" i="5"/>
  <c r="E1511" i="5"/>
  <c r="X1511" i="5" s="1"/>
  <c r="V1512" i="5"/>
  <c r="E1512" i="5"/>
  <c r="V1513" i="5"/>
  <c r="E1513" i="5"/>
  <c r="V1514" i="5"/>
  <c r="E1514" i="5"/>
  <c r="X1514" i="5" s="1"/>
  <c r="V1515" i="5"/>
  <c r="E1515" i="5"/>
  <c r="V1516" i="5"/>
  <c r="E1516" i="5"/>
  <c r="V1517" i="5"/>
  <c r="E1517" i="5"/>
  <c r="X1517" i="5" s="1"/>
  <c r="V1518" i="5"/>
  <c r="E1518" i="5"/>
  <c r="X1518" i="5" s="1"/>
  <c r="V1519" i="5"/>
  <c r="E1519" i="5"/>
  <c r="V1520" i="5"/>
  <c r="E1520" i="5"/>
  <c r="V1521" i="5"/>
  <c r="E1521" i="5"/>
  <c r="X1521" i="5" s="1"/>
  <c r="V1522" i="5"/>
  <c r="E1522" i="5"/>
  <c r="X1522" i="5" s="1"/>
  <c r="V1523" i="5"/>
  <c r="E1523" i="5"/>
  <c r="V1524" i="5"/>
  <c r="E1524" i="5"/>
  <c r="V1525" i="5"/>
  <c r="E1525" i="5"/>
  <c r="V1526" i="5"/>
  <c r="E1526" i="5"/>
  <c r="X1526" i="5" s="1"/>
  <c r="V1527" i="5"/>
  <c r="E1527" i="5"/>
  <c r="X1527" i="5" s="1"/>
  <c r="V1528" i="5"/>
  <c r="E1528" i="5"/>
  <c r="V1529" i="5"/>
  <c r="E1529" i="5"/>
  <c r="V1530" i="5"/>
  <c r="E1530" i="5"/>
  <c r="X1530" i="5" s="1"/>
  <c r="V1531" i="5"/>
  <c r="E1531" i="5"/>
  <c r="X1531" i="5" s="1"/>
  <c r="V1532" i="5"/>
  <c r="E1532" i="5"/>
  <c r="V1533" i="5"/>
  <c r="E1533" i="5"/>
  <c r="V1534" i="5"/>
  <c r="E1534" i="5"/>
  <c r="X1534" i="5" s="1"/>
  <c r="V1535" i="5"/>
  <c r="E1535" i="5"/>
  <c r="V1536" i="5"/>
  <c r="E1536" i="5"/>
  <c r="V1537" i="5"/>
  <c r="E1537" i="5"/>
  <c r="X1537" i="5" s="1"/>
  <c r="V1538" i="5"/>
  <c r="E1538" i="5"/>
  <c r="X1538" i="5" s="1"/>
  <c r="V1539" i="5"/>
  <c r="E1539" i="5"/>
  <c r="V1540" i="5"/>
  <c r="E1540" i="5"/>
  <c r="V1541" i="5"/>
  <c r="E1541" i="5"/>
  <c r="V1542" i="5"/>
  <c r="E1542" i="5"/>
  <c r="X1542" i="5" s="1"/>
  <c r="V1543" i="5"/>
  <c r="E1543" i="5"/>
  <c r="X1543" i="5" s="1"/>
  <c r="V1544" i="5"/>
  <c r="E1544" i="5"/>
  <c r="V1545" i="5"/>
  <c r="E1545" i="5"/>
  <c r="V1546" i="5"/>
  <c r="E1546" i="5"/>
  <c r="X1546" i="5" s="1"/>
  <c r="V1547" i="5"/>
  <c r="E1547" i="5"/>
  <c r="V1548" i="5"/>
  <c r="E1548" i="5"/>
  <c r="V1549" i="5"/>
  <c r="E1549" i="5"/>
  <c r="X1549" i="5" s="1"/>
  <c r="V1550" i="5"/>
  <c r="E1550" i="5"/>
  <c r="X1550" i="5" s="1"/>
  <c r="V1551" i="5"/>
  <c r="E1551" i="5"/>
  <c r="V1552" i="5"/>
  <c r="E1552" i="5"/>
  <c r="V1553" i="5"/>
  <c r="E1553" i="5"/>
  <c r="X1553" i="5" s="1"/>
  <c r="V1554" i="5"/>
  <c r="E1554" i="5"/>
  <c r="X1554" i="5" s="1"/>
  <c r="V1555" i="5"/>
  <c r="E1555" i="5"/>
  <c r="V1556" i="5"/>
  <c r="E1556" i="5"/>
  <c r="V1557" i="5"/>
  <c r="E1557" i="5"/>
  <c r="V1558" i="5"/>
  <c r="E1558" i="5"/>
  <c r="X1558" i="5" s="1"/>
  <c r="V1559" i="5"/>
  <c r="E1559" i="5"/>
  <c r="X1559" i="5" s="1"/>
  <c r="V1560" i="5"/>
  <c r="E1560" i="5"/>
  <c r="V1561" i="5"/>
  <c r="E1561" i="5"/>
  <c r="V1562" i="5"/>
  <c r="E1562" i="5"/>
  <c r="X1562" i="5" s="1"/>
  <c r="V1563" i="5"/>
  <c r="E1563" i="5"/>
  <c r="X1563" i="5" s="1"/>
  <c r="V1564" i="5"/>
  <c r="E1564" i="5"/>
  <c r="V1565" i="5"/>
  <c r="E1565" i="5"/>
  <c r="V1566" i="5"/>
  <c r="E1566" i="5"/>
  <c r="X1566" i="5" s="1"/>
  <c r="V1567" i="5"/>
  <c r="E1567" i="5"/>
  <c r="V1568" i="5"/>
  <c r="E1568" i="5"/>
  <c r="V1569" i="5"/>
  <c r="E1569" i="5"/>
  <c r="X1569" i="5" s="1"/>
  <c r="V1570" i="5"/>
  <c r="E1570" i="5"/>
  <c r="X1570" i="5" s="1"/>
  <c r="V1571" i="5"/>
  <c r="E1571" i="5"/>
  <c r="V1572" i="5"/>
  <c r="E1572" i="5"/>
  <c r="V1573" i="5"/>
  <c r="E1573" i="5"/>
  <c r="V1574" i="5"/>
  <c r="E1574" i="5"/>
  <c r="X1574" i="5" s="1"/>
  <c r="V1575" i="5"/>
  <c r="E1575" i="5"/>
  <c r="X1575" i="5" s="1"/>
  <c r="V1576" i="5"/>
  <c r="E1576" i="5"/>
  <c r="V1577" i="5"/>
  <c r="E1577" i="5"/>
  <c r="V1578" i="5"/>
  <c r="E1578" i="5"/>
  <c r="X1578" i="5" s="1"/>
  <c r="V1579" i="5"/>
  <c r="E1579" i="5"/>
  <c r="V1580" i="5"/>
  <c r="E1580" i="5"/>
  <c r="V1581" i="5"/>
  <c r="E1581" i="5"/>
  <c r="X1581" i="5" s="1"/>
  <c r="V1582" i="5"/>
  <c r="E1582" i="5"/>
  <c r="X1582" i="5" s="1"/>
  <c r="V1583" i="5"/>
  <c r="E1583" i="5"/>
  <c r="V1584" i="5"/>
  <c r="E1584" i="5"/>
  <c r="V1585" i="5"/>
  <c r="E1585" i="5"/>
  <c r="X1585" i="5" s="1"/>
  <c r="V1586" i="5"/>
  <c r="E1586" i="5"/>
  <c r="X1586" i="5" s="1"/>
  <c r="V1587" i="5"/>
  <c r="E1587" i="5"/>
  <c r="V1588" i="5"/>
  <c r="E1588" i="5"/>
  <c r="V1589" i="5"/>
  <c r="E1589" i="5"/>
  <c r="V1590" i="5"/>
  <c r="E1590" i="5"/>
  <c r="X1590" i="5" s="1"/>
  <c r="V1591" i="5"/>
  <c r="E1591" i="5"/>
  <c r="X1591" i="5" s="1"/>
  <c r="V1592" i="5"/>
  <c r="E1592" i="5"/>
  <c r="V1593" i="5"/>
  <c r="E1593" i="5"/>
  <c r="V1594" i="5"/>
  <c r="E1594" i="5"/>
  <c r="X1594" i="5" s="1"/>
  <c r="V1595" i="5"/>
  <c r="E1595" i="5"/>
  <c r="X1595" i="5" s="1"/>
  <c r="V1596" i="5"/>
  <c r="E1596" i="5"/>
  <c r="V1597" i="5"/>
  <c r="E1597" i="5"/>
  <c r="V1598" i="5"/>
  <c r="E1598" i="5"/>
  <c r="X1598" i="5" s="1"/>
  <c r="V1599" i="5"/>
  <c r="E1599" i="5"/>
  <c r="V1600" i="5"/>
  <c r="E1600" i="5"/>
  <c r="V1601" i="5"/>
  <c r="E1601" i="5"/>
  <c r="X1601" i="5" s="1"/>
  <c r="V1602" i="5"/>
  <c r="E1602" i="5"/>
  <c r="X1602" i="5" s="1"/>
  <c r="V1603" i="5"/>
  <c r="E1603" i="5"/>
  <c r="V1604" i="5"/>
  <c r="E1604" i="5"/>
  <c r="V1605" i="5"/>
  <c r="E1605" i="5"/>
  <c r="V1606" i="5"/>
  <c r="E1606" i="5"/>
  <c r="X1606" i="5" s="1"/>
  <c r="V1607" i="5"/>
  <c r="E1607" i="5"/>
  <c r="X1607" i="5" s="1"/>
  <c r="V1608" i="5"/>
  <c r="E1608" i="5"/>
  <c r="V1609" i="5"/>
  <c r="E1609" i="5"/>
  <c r="V1610" i="5"/>
  <c r="E1610" i="5"/>
  <c r="X1610" i="5" s="1"/>
  <c r="V1611" i="5"/>
  <c r="E1611" i="5"/>
  <c r="V1612" i="5"/>
  <c r="E1612" i="5"/>
  <c r="V1613" i="5"/>
  <c r="E1613" i="5"/>
  <c r="X1613" i="5" s="1"/>
  <c r="V1614" i="5"/>
  <c r="E1614" i="5"/>
  <c r="X1614" i="5" s="1"/>
  <c r="V1615" i="5"/>
  <c r="E1615" i="5"/>
  <c r="V1616" i="5"/>
  <c r="E1616" i="5"/>
  <c r="V1617" i="5"/>
  <c r="E1617" i="5"/>
  <c r="X1617" i="5" s="1"/>
  <c r="V1618" i="5"/>
  <c r="E1618" i="5"/>
  <c r="X1618" i="5" s="1"/>
  <c r="V1619" i="5"/>
  <c r="E1619" i="5"/>
  <c r="V1620" i="5"/>
  <c r="E1620" i="5"/>
  <c r="V1621" i="5"/>
  <c r="E1621" i="5"/>
  <c r="V1622" i="5"/>
  <c r="E1622" i="5"/>
  <c r="X1622" i="5" s="1"/>
  <c r="V1623" i="5"/>
  <c r="E1623" i="5"/>
  <c r="X1623" i="5" s="1"/>
  <c r="V1624" i="5"/>
  <c r="E1624" i="5"/>
  <c r="V1625" i="5"/>
  <c r="E1625" i="5"/>
  <c r="V1626" i="5"/>
  <c r="E1626" i="5"/>
  <c r="X1626" i="5" s="1"/>
  <c r="V1627" i="5"/>
  <c r="E1627" i="5"/>
  <c r="X1627" i="5" s="1"/>
  <c r="V1628" i="5"/>
  <c r="E1628" i="5"/>
  <c r="V1629" i="5"/>
  <c r="E1629" i="5"/>
  <c r="V1630" i="5"/>
  <c r="E1630" i="5"/>
  <c r="X1630" i="5" s="1"/>
  <c r="V1631" i="5"/>
  <c r="E1631" i="5"/>
  <c r="V1632" i="5"/>
  <c r="E1632" i="5"/>
  <c r="V1633" i="5"/>
  <c r="E1633" i="5"/>
  <c r="X1633" i="5" s="1"/>
  <c r="V1634" i="5"/>
  <c r="E1634" i="5"/>
  <c r="X1634" i="5" s="1"/>
  <c r="V1635" i="5"/>
  <c r="E1635" i="5"/>
  <c r="V1636" i="5"/>
  <c r="E1636" i="5"/>
  <c r="V1637" i="5"/>
  <c r="E1637" i="5"/>
  <c r="V1638" i="5"/>
  <c r="E1638" i="5"/>
  <c r="X1638" i="5" s="1"/>
  <c r="V1639" i="5"/>
  <c r="E1639" i="5"/>
  <c r="X1639" i="5" s="1"/>
  <c r="V1640" i="5"/>
  <c r="E1640" i="5"/>
  <c r="V1641" i="5"/>
  <c r="E1641" i="5"/>
  <c r="V1642" i="5"/>
  <c r="E1642" i="5"/>
  <c r="X1642" i="5" s="1"/>
  <c r="V1643" i="5"/>
  <c r="E1643" i="5"/>
  <c r="V1644" i="5"/>
  <c r="E1644" i="5"/>
  <c r="V1645" i="5"/>
  <c r="E1645" i="5"/>
  <c r="X1645" i="5" s="1"/>
  <c r="V1646" i="5"/>
  <c r="E1646" i="5"/>
  <c r="X1646" i="5" s="1"/>
  <c r="V1647" i="5"/>
  <c r="E1647" i="5"/>
  <c r="V1648" i="5"/>
  <c r="E1648" i="5"/>
  <c r="V1649" i="5"/>
  <c r="E1649" i="5"/>
  <c r="X1649" i="5" s="1"/>
  <c r="V1650" i="5"/>
  <c r="E1650" i="5"/>
  <c r="X1650" i="5" s="1"/>
  <c r="V1651" i="5"/>
  <c r="E1651" i="5"/>
  <c r="V1652" i="5"/>
  <c r="E1652" i="5"/>
  <c r="V1653" i="5"/>
  <c r="E1653" i="5"/>
  <c r="V1654" i="5"/>
  <c r="E1654" i="5"/>
  <c r="X1654" i="5" s="1"/>
  <c r="V1655" i="5"/>
  <c r="E1655" i="5"/>
  <c r="X1655" i="5" s="1"/>
  <c r="V1656" i="5"/>
  <c r="E1656" i="5"/>
  <c r="V1657" i="5"/>
  <c r="E1657" i="5"/>
  <c r="V1658" i="5"/>
  <c r="E1658" i="5"/>
  <c r="X1658" i="5" s="1"/>
  <c r="V1659" i="5"/>
  <c r="E1659" i="5"/>
  <c r="X1659" i="5" s="1"/>
  <c r="V1660" i="5"/>
  <c r="E1660" i="5"/>
  <c r="V1661" i="5"/>
  <c r="E1661" i="5"/>
  <c r="V1662" i="5"/>
  <c r="E1662" i="5"/>
  <c r="X1662" i="5" s="1"/>
  <c r="V1663" i="5"/>
  <c r="E1663" i="5"/>
  <c r="V1664" i="5"/>
  <c r="E1664" i="5"/>
  <c r="V1665" i="5"/>
  <c r="E1665" i="5"/>
  <c r="X1665" i="5" s="1"/>
  <c r="V1666" i="5"/>
  <c r="E1666" i="5"/>
  <c r="X1666" i="5" s="1"/>
  <c r="V1667" i="5"/>
  <c r="E1667" i="5"/>
  <c r="V1668" i="5"/>
  <c r="E1668" i="5"/>
  <c r="V1669" i="5"/>
  <c r="E1669" i="5"/>
  <c r="V1670" i="5"/>
  <c r="E1670" i="5"/>
  <c r="X1670" i="5" s="1"/>
  <c r="V1671" i="5"/>
  <c r="E1671" i="5"/>
  <c r="X1671" i="5" s="1"/>
  <c r="V1672" i="5"/>
  <c r="E1672" i="5"/>
  <c r="V1673" i="5"/>
  <c r="E1673" i="5"/>
  <c r="V1674" i="5"/>
  <c r="E1674" i="5"/>
  <c r="X1674" i="5" s="1"/>
  <c r="V1675" i="5"/>
  <c r="E1675" i="5"/>
  <c r="V1676" i="5"/>
  <c r="E1676" i="5"/>
  <c r="V1677" i="5"/>
  <c r="E1677" i="5"/>
  <c r="X1677" i="5" s="1"/>
  <c r="V1678" i="5"/>
  <c r="E1678" i="5"/>
  <c r="X1678" i="5" s="1"/>
  <c r="V1679" i="5"/>
  <c r="E1679" i="5"/>
  <c r="V1680" i="5"/>
  <c r="E1680" i="5"/>
  <c r="V1681" i="5"/>
  <c r="E1681" i="5"/>
  <c r="X1681" i="5" s="1"/>
  <c r="V1682" i="5"/>
  <c r="E1682" i="5"/>
  <c r="X1682" i="5" s="1"/>
  <c r="V1683" i="5"/>
  <c r="E1683" i="5"/>
  <c r="V1684" i="5"/>
  <c r="E1684" i="5"/>
  <c r="V1685" i="5"/>
  <c r="E1685" i="5"/>
  <c r="V1686" i="5"/>
  <c r="E1686" i="5"/>
  <c r="X1686" i="5" s="1"/>
  <c r="V1687" i="5"/>
  <c r="E1687" i="5"/>
  <c r="X1687" i="5" s="1"/>
  <c r="V1688" i="5"/>
  <c r="E1688" i="5"/>
  <c r="V1689" i="5"/>
  <c r="E1689" i="5"/>
  <c r="V1690" i="5"/>
  <c r="E1690" i="5"/>
  <c r="X1690" i="5" s="1"/>
  <c r="V1691" i="5"/>
  <c r="E1691" i="5"/>
  <c r="X1691" i="5" s="1"/>
  <c r="V1692" i="5"/>
  <c r="E1692" i="5"/>
  <c r="V1693" i="5"/>
  <c r="E1693" i="5"/>
  <c r="V1694" i="5"/>
  <c r="E1694" i="5"/>
  <c r="X1694" i="5" s="1"/>
  <c r="V1695" i="5"/>
  <c r="E1695" i="5"/>
  <c r="V1696" i="5"/>
  <c r="E1696" i="5"/>
  <c r="V1697" i="5"/>
  <c r="E1697" i="5"/>
  <c r="X1697" i="5" s="1"/>
  <c r="V1698" i="5"/>
  <c r="E1698" i="5"/>
  <c r="X1698" i="5" s="1"/>
  <c r="V1699" i="5"/>
  <c r="E1699" i="5"/>
  <c r="V1700" i="5"/>
  <c r="E1700" i="5"/>
  <c r="V1701" i="5"/>
  <c r="E1701" i="5"/>
  <c r="V1702" i="5"/>
  <c r="E1702" i="5"/>
  <c r="X1702" i="5" s="1"/>
  <c r="V1703" i="5"/>
  <c r="E1703" i="5"/>
  <c r="X1703" i="5" s="1"/>
  <c r="V1704" i="5"/>
  <c r="E1704" i="5"/>
  <c r="V1705" i="5"/>
  <c r="E1705" i="5"/>
  <c r="V1706" i="5"/>
  <c r="E1706" i="5"/>
  <c r="X1706" i="5" s="1"/>
  <c r="V1707" i="5"/>
  <c r="E1707" i="5"/>
  <c r="V1708" i="5"/>
  <c r="E1708" i="5"/>
  <c r="V1709" i="5"/>
  <c r="E1709" i="5"/>
  <c r="X1709" i="5" s="1"/>
  <c r="V1710" i="5"/>
  <c r="E1710" i="5"/>
  <c r="X1710" i="5" s="1"/>
  <c r="V1711" i="5"/>
  <c r="E1711" i="5"/>
  <c r="V1712" i="5"/>
  <c r="E1712" i="5"/>
  <c r="V1713" i="5"/>
  <c r="E1713" i="5"/>
  <c r="X1713" i="5" s="1"/>
  <c r="V1714" i="5"/>
  <c r="E1714" i="5"/>
  <c r="X1714" i="5" s="1"/>
  <c r="V1715" i="5"/>
  <c r="E1715" i="5"/>
  <c r="V1716" i="5"/>
  <c r="E1716" i="5"/>
  <c r="V1717" i="5"/>
  <c r="E1717" i="5"/>
  <c r="V1718" i="5"/>
  <c r="E1718" i="5"/>
  <c r="X1718" i="5" s="1"/>
  <c r="V1719" i="5"/>
  <c r="E1719" i="5"/>
  <c r="X1719" i="5" s="1"/>
  <c r="V1720" i="5"/>
  <c r="E1720" i="5"/>
  <c r="V1721" i="5"/>
  <c r="E1721" i="5"/>
  <c r="V1722" i="5"/>
  <c r="E1722" i="5"/>
  <c r="X1722" i="5" s="1"/>
  <c r="V1723" i="5"/>
  <c r="E1723" i="5"/>
  <c r="X1723" i="5" s="1"/>
  <c r="V1724" i="5"/>
  <c r="E1724" i="5"/>
  <c r="V1725" i="5"/>
  <c r="E1725" i="5"/>
  <c r="V1726" i="5"/>
  <c r="E1726" i="5"/>
  <c r="X1726" i="5" s="1"/>
  <c r="V1727" i="5"/>
  <c r="E1727" i="5"/>
  <c r="V1728" i="5"/>
  <c r="E1728" i="5"/>
  <c r="V1729" i="5"/>
  <c r="E1729" i="5"/>
  <c r="X1729" i="5" s="1"/>
  <c r="V1730" i="5"/>
  <c r="E1730" i="5"/>
  <c r="X1730" i="5" s="1"/>
  <c r="V1731" i="5"/>
  <c r="E1731" i="5"/>
  <c r="V1732" i="5"/>
  <c r="E1732" i="5"/>
  <c r="V1733" i="5"/>
  <c r="E1733" i="5"/>
  <c r="V1734" i="5"/>
  <c r="E1734" i="5"/>
  <c r="X1734" i="5" s="1"/>
  <c r="V1735" i="5"/>
  <c r="E1735" i="5"/>
  <c r="X1735" i="5" s="1"/>
  <c r="V1736" i="5"/>
  <c r="E1736" i="5"/>
  <c r="V1737" i="5"/>
  <c r="E1737" i="5"/>
  <c r="V1738" i="5"/>
  <c r="E1738" i="5"/>
  <c r="X1738" i="5" s="1"/>
  <c r="V1739" i="5"/>
  <c r="E1739" i="5"/>
  <c r="V1740" i="5"/>
  <c r="E1740" i="5"/>
  <c r="V1741" i="5"/>
  <c r="E1741" i="5"/>
  <c r="X1741" i="5" s="1"/>
  <c r="V1742" i="5"/>
  <c r="E1742" i="5"/>
  <c r="X1742" i="5" s="1"/>
  <c r="V1743" i="5"/>
  <c r="E1743" i="5"/>
  <c r="V1744" i="5"/>
  <c r="E1744" i="5"/>
  <c r="V1745" i="5"/>
  <c r="E1745" i="5"/>
  <c r="X1745" i="5" s="1"/>
  <c r="V1746" i="5"/>
  <c r="E1746" i="5"/>
  <c r="X1746" i="5" s="1"/>
  <c r="V1747" i="5"/>
  <c r="E1747" i="5"/>
  <c r="V1748" i="5"/>
  <c r="E1748" i="5"/>
  <c r="V1749" i="5"/>
  <c r="E1749" i="5"/>
  <c r="V1750" i="5"/>
  <c r="E1750" i="5"/>
  <c r="X1750" i="5" s="1"/>
  <c r="V1751" i="5"/>
  <c r="E1751" i="5"/>
  <c r="X1751" i="5" s="1"/>
  <c r="V1752" i="5"/>
  <c r="E1752" i="5"/>
  <c r="V1753" i="5"/>
  <c r="E1753" i="5"/>
  <c r="V1754" i="5"/>
  <c r="E1754" i="5"/>
  <c r="X1754" i="5" s="1"/>
  <c r="V1755" i="5"/>
  <c r="E1755" i="5"/>
  <c r="X1755" i="5" s="1"/>
  <c r="V1756" i="5"/>
  <c r="E1756" i="5"/>
  <c r="V1757" i="5"/>
  <c r="E1757" i="5"/>
  <c r="V1758" i="5"/>
  <c r="E1758" i="5"/>
  <c r="X1758" i="5" s="1"/>
  <c r="V1759" i="5"/>
  <c r="E1759" i="5"/>
  <c r="V1760" i="5"/>
  <c r="E1760" i="5"/>
  <c r="V1761" i="5"/>
  <c r="E1761" i="5"/>
  <c r="X1761" i="5" s="1"/>
  <c r="V1762" i="5"/>
  <c r="E1762" i="5"/>
  <c r="X1762" i="5" s="1"/>
  <c r="V1763" i="5"/>
  <c r="E1763" i="5"/>
  <c r="V1764" i="5"/>
  <c r="E1764" i="5"/>
  <c r="V1765" i="5"/>
  <c r="E1765" i="5"/>
  <c r="V1766" i="5"/>
  <c r="E1766" i="5"/>
  <c r="X1766" i="5" s="1"/>
  <c r="V1767" i="5"/>
  <c r="E1767" i="5"/>
  <c r="X1767" i="5" s="1"/>
  <c r="V1768" i="5"/>
  <c r="E1768" i="5"/>
  <c r="V1769" i="5"/>
  <c r="E1769" i="5"/>
  <c r="V1770" i="5"/>
  <c r="E1770" i="5"/>
  <c r="X1770" i="5" s="1"/>
  <c r="V1771" i="5"/>
  <c r="E1771" i="5"/>
  <c r="V1772" i="5"/>
  <c r="E1772" i="5"/>
  <c r="V1773" i="5"/>
  <c r="E1773" i="5"/>
  <c r="X1773" i="5" s="1"/>
  <c r="V1774" i="5"/>
  <c r="E1774" i="5"/>
  <c r="X1774" i="5" s="1"/>
  <c r="V1775" i="5"/>
  <c r="E1775" i="5"/>
  <c r="V1776" i="5"/>
  <c r="E1776" i="5"/>
  <c r="V1777" i="5"/>
  <c r="E1777" i="5"/>
  <c r="X1777" i="5" s="1"/>
  <c r="V1778" i="5"/>
  <c r="E1778" i="5"/>
  <c r="X1778" i="5" s="1"/>
  <c r="V1779" i="5"/>
  <c r="E1779" i="5"/>
  <c r="V1780" i="5"/>
  <c r="E1780" i="5"/>
  <c r="V1781" i="5"/>
  <c r="E1781" i="5"/>
  <c r="V1782" i="5"/>
  <c r="E1782" i="5"/>
  <c r="X1782" i="5" s="1"/>
  <c r="V1783" i="5"/>
  <c r="E1783" i="5"/>
  <c r="X1783" i="5" s="1"/>
  <c r="V1784" i="5"/>
  <c r="E1784" i="5"/>
  <c r="V1785" i="5"/>
  <c r="E1785" i="5"/>
  <c r="V1786" i="5"/>
  <c r="E1786" i="5"/>
  <c r="X1786" i="5" s="1"/>
  <c r="V1787" i="5"/>
  <c r="E1787" i="5"/>
  <c r="X1787" i="5" s="1"/>
  <c r="V1788" i="5"/>
  <c r="E1788" i="5"/>
  <c r="V1789" i="5"/>
  <c r="E1789" i="5"/>
  <c r="V1790" i="5"/>
  <c r="E1790" i="5"/>
  <c r="X1790" i="5" s="1"/>
  <c r="V1791" i="5"/>
  <c r="E1791" i="5"/>
  <c r="V1792" i="5"/>
  <c r="E1792" i="5"/>
  <c r="V1793" i="5"/>
  <c r="E1793" i="5"/>
  <c r="X1793" i="5" s="1"/>
  <c r="V1794" i="5"/>
  <c r="E1794" i="5"/>
  <c r="X1794" i="5" s="1"/>
  <c r="V1795" i="5"/>
  <c r="E1795" i="5"/>
  <c r="V1796" i="5"/>
  <c r="E1796" i="5"/>
  <c r="V1797" i="5"/>
  <c r="E1797" i="5"/>
  <c r="V1798" i="5"/>
  <c r="E1798" i="5"/>
  <c r="X1798" i="5" s="1"/>
  <c r="V1799" i="5"/>
  <c r="E1799" i="5"/>
  <c r="X1799" i="5" s="1"/>
  <c r="V1800" i="5"/>
  <c r="E1800" i="5"/>
  <c r="V1801" i="5"/>
  <c r="E1801" i="5"/>
  <c r="V1802" i="5"/>
  <c r="E1802" i="5"/>
  <c r="X1802" i="5" s="1"/>
  <c r="V1803" i="5"/>
  <c r="E1803" i="5"/>
  <c r="V1804" i="5"/>
  <c r="E1804" i="5"/>
  <c r="V1805" i="5"/>
  <c r="E1805" i="5"/>
  <c r="X1805" i="5" s="1"/>
  <c r="V1806" i="5"/>
  <c r="E1806" i="5"/>
  <c r="X1806" i="5" s="1"/>
  <c r="V1807" i="5"/>
  <c r="E1807" i="5"/>
  <c r="V1808" i="5"/>
  <c r="E1808" i="5"/>
  <c r="V1809" i="5"/>
  <c r="E1809" i="5"/>
  <c r="X1809" i="5" s="1"/>
  <c r="V1810" i="5"/>
  <c r="E1810" i="5"/>
  <c r="X1810" i="5" s="1"/>
  <c r="V1811" i="5"/>
  <c r="E1811" i="5"/>
  <c r="V1812" i="5"/>
  <c r="E1812" i="5"/>
  <c r="V1813" i="5"/>
  <c r="E1813" i="5"/>
  <c r="V1814" i="5"/>
  <c r="E1814" i="5"/>
  <c r="X1814" i="5" s="1"/>
  <c r="V1815" i="5"/>
  <c r="E1815" i="5"/>
  <c r="X1815" i="5" s="1"/>
  <c r="V1816" i="5"/>
  <c r="E1816" i="5"/>
  <c r="V1817" i="5"/>
  <c r="E1817" i="5"/>
  <c r="V1818" i="5"/>
  <c r="E1818" i="5"/>
  <c r="X1818" i="5" s="1"/>
  <c r="V1819" i="5"/>
  <c r="E1819" i="5"/>
  <c r="X1819" i="5" s="1"/>
  <c r="V1820" i="5"/>
  <c r="E1820" i="5"/>
  <c r="V1821" i="5"/>
  <c r="E1821" i="5"/>
  <c r="V1822" i="5"/>
  <c r="E1822" i="5"/>
  <c r="X1822" i="5" s="1"/>
  <c r="V1823" i="5"/>
  <c r="E1823" i="5"/>
  <c r="V1824" i="5"/>
  <c r="E1824" i="5"/>
  <c r="V1825" i="5"/>
  <c r="E1825" i="5"/>
  <c r="X1825" i="5" s="1"/>
  <c r="V1826" i="5"/>
  <c r="E1826" i="5"/>
  <c r="X1826" i="5" s="1"/>
  <c r="V1827" i="5"/>
  <c r="E1827" i="5"/>
  <c r="V1828" i="5"/>
  <c r="E1828" i="5"/>
  <c r="V1829" i="5"/>
  <c r="E1829" i="5"/>
  <c r="V1830" i="5"/>
  <c r="E1830" i="5"/>
  <c r="X1830" i="5" s="1"/>
  <c r="V1831" i="5"/>
  <c r="E1831" i="5"/>
  <c r="X1831" i="5" s="1"/>
  <c r="V1832" i="5"/>
  <c r="E1832" i="5"/>
  <c r="V1833" i="5"/>
  <c r="E1833" i="5"/>
  <c r="V1834" i="5"/>
  <c r="E1834" i="5"/>
  <c r="X1834" i="5" s="1"/>
  <c r="V1835" i="5"/>
  <c r="E1835" i="5"/>
  <c r="V1836" i="5"/>
  <c r="E1836" i="5"/>
  <c r="V1837" i="5"/>
  <c r="E1837" i="5"/>
  <c r="X1837" i="5" s="1"/>
  <c r="V1838" i="5"/>
  <c r="E1838" i="5"/>
  <c r="X1838" i="5" s="1"/>
  <c r="V1839" i="5"/>
  <c r="E1839" i="5"/>
  <c r="V1840" i="5"/>
  <c r="E1840" i="5"/>
  <c r="V1841" i="5"/>
  <c r="E1841" i="5"/>
  <c r="X1841" i="5" s="1"/>
  <c r="V1842" i="5"/>
  <c r="E1842" i="5"/>
  <c r="X1842" i="5" s="1"/>
  <c r="V1843" i="5"/>
  <c r="E1843" i="5"/>
  <c r="V1844" i="5"/>
  <c r="E1844" i="5"/>
  <c r="V1845" i="5"/>
  <c r="E1845" i="5"/>
  <c r="V1846" i="5"/>
  <c r="E1846" i="5"/>
  <c r="X1846" i="5" s="1"/>
  <c r="V1847" i="5"/>
  <c r="E1847" i="5"/>
  <c r="X1847" i="5" s="1"/>
  <c r="V1848" i="5"/>
  <c r="E1848" i="5"/>
  <c r="V1849" i="5"/>
  <c r="E1849" i="5"/>
  <c r="V1850" i="5"/>
  <c r="E1850" i="5"/>
  <c r="X1850" i="5" s="1"/>
  <c r="V1851" i="5"/>
  <c r="E1851" i="5"/>
  <c r="X1851" i="5" s="1"/>
  <c r="V1852" i="5"/>
  <c r="E1852" i="5"/>
  <c r="V1853" i="5"/>
  <c r="E1853" i="5"/>
  <c r="V1854" i="5"/>
  <c r="E1854" i="5"/>
  <c r="X1854" i="5" s="1"/>
  <c r="V1855" i="5"/>
  <c r="E1855" i="5"/>
  <c r="V1856" i="5"/>
  <c r="E1856" i="5"/>
  <c r="V1857" i="5"/>
  <c r="E1857" i="5"/>
  <c r="X1857" i="5" s="1"/>
  <c r="V1858" i="5"/>
  <c r="E1858" i="5"/>
  <c r="X1858" i="5" s="1"/>
  <c r="V1859" i="5"/>
  <c r="E1859" i="5"/>
  <c r="V1860" i="5"/>
  <c r="E1860" i="5"/>
  <c r="V1861" i="5"/>
  <c r="E1861" i="5"/>
  <c r="V1862" i="5"/>
  <c r="E1862" i="5"/>
  <c r="X1862" i="5" s="1"/>
  <c r="V1863" i="5"/>
  <c r="E1863" i="5"/>
  <c r="X1863" i="5" s="1"/>
  <c r="V1864" i="5"/>
  <c r="E1864" i="5"/>
  <c r="V1865" i="5"/>
  <c r="E1865" i="5"/>
  <c r="V1866" i="5"/>
  <c r="E1866" i="5"/>
  <c r="X1866" i="5" s="1"/>
  <c r="V1867" i="5"/>
  <c r="E1867" i="5"/>
  <c r="V1868" i="5"/>
  <c r="E1868" i="5"/>
  <c r="V1869" i="5"/>
  <c r="E1869" i="5"/>
  <c r="X1869" i="5" s="1"/>
  <c r="V1870" i="5"/>
  <c r="E1870" i="5"/>
  <c r="X1870" i="5" s="1"/>
  <c r="V1871" i="5"/>
  <c r="E1871" i="5"/>
  <c r="V1872" i="5"/>
  <c r="E1872" i="5"/>
  <c r="V1873" i="5"/>
  <c r="E1873" i="5"/>
  <c r="X1873" i="5" s="1"/>
  <c r="V1874" i="5"/>
  <c r="E1874" i="5"/>
  <c r="X1874" i="5" s="1"/>
  <c r="V1875" i="5"/>
  <c r="E1875" i="5"/>
  <c r="V1876" i="5"/>
  <c r="E1876" i="5"/>
  <c r="V1877" i="5"/>
  <c r="E1877" i="5"/>
  <c r="V1878" i="5"/>
  <c r="E1878" i="5"/>
  <c r="X1878" i="5" s="1"/>
  <c r="V1879" i="5"/>
  <c r="E1879" i="5"/>
  <c r="X1879" i="5" s="1"/>
  <c r="V1880" i="5"/>
  <c r="E1880" i="5"/>
  <c r="V1881" i="5"/>
  <c r="E1881" i="5"/>
  <c r="V1882" i="5"/>
  <c r="E1882" i="5"/>
  <c r="X1882" i="5" s="1"/>
  <c r="V1883" i="5"/>
  <c r="E1883" i="5"/>
  <c r="X1883" i="5" s="1"/>
  <c r="V1884" i="5"/>
  <c r="E1884" i="5"/>
  <c r="V1885" i="5"/>
  <c r="E1885" i="5"/>
  <c r="V1886" i="5"/>
  <c r="E1886" i="5"/>
  <c r="X1886" i="5" s="1"/>
  <c r="V1887" i="5"/>
  <c r="E1887" i="5"/>
  <c r="V1888" i="5"/>
  <c r="E1888" i="5"/>
  <c r="V1889" i="5"/>
  <c r="E1889" i="5"/>
  <c r="X1889" i="5" s="1"/>
  <c r="V1890" i="5"/>
  <c r="E1890" i="5"/>
  <c r="X1890" i="5" s="1"/>
  <c r="V1891" i="5"/>
  <c r="E1891" i="5"/>
  <c r="V1892" i="5"/>
  <c r="E1892" i="5"/>
  <c r="V1893" i="5"/>
  <c r="E1893" i="5"/>
  <c r="V1894" i="5"/>
  <c r="E1894" i="5"/>
  <c r="X1894" i="5" s="1"/>
  <c r="V1895" i="5"/>
  <c r="E1895" i="5"/>
  <c r="X1895" i="5" s="1"/>
  <c r="V1896" i="5"/>
  <c r="E1896" i="5"/>
  <c r="V1897" i="5"/>
  <c r="E1897" i="5"/>
  <c r="V1898" i="5"/>
  <c r="E1898" i="5"/>
  <c r="X1898" i="5" s="1"/>
  <c r="V1899" i="5"/>
  <c r="E1899" i="5"/>
  <c r="V1900" i="5"/>
  <c r="E1900" i="5"/>
  <c r="V1901" i="5"/>
  <c r="E1901" i="5"/>
  <c r="X1901" i="5" s="1"/>
  <c r="V1902" i="5"/>
  <c r="E1902" i="5"/>
  <c r="X1902" i="5" s="1"/>
  <c r="V1903" i="5"/>
  <c r="E1903" i="5"/>
  <c r="V1904" i="5"/>
  <c r="E1904" i="5"/>
  <c r="V1905" i="5"/>
  <c r="E1905" i="5"/>
  <c r="X1905" i="5" s="1"/>
  <c r="V1906" i="5"/>
  <c r="E1906" i="5"/>
  <c r="X1906" i="5" s="1"/>
  <c r="V1907" i="5"/>
  <c r="E1907" i="5"/>
  <c r="V1908" i="5"/>
  <c r="E1908" i="5"/>
  <c r="V1909" i="5"/>
  <c r="E1909" i="5"/>
  <c r="V1910" i="5"/>
  <c r="E1910" i="5"/>
  <c r="X1910" i="5" s="1"/>
  <c r="V1911" i="5"/>
  <c r="E1911" i="5"/>
  <c r="V1912" i="5"/>
  <c r="E1912" i="5"/>
  <c r="V1913" i="5"/>
  <c r="E1913" i="5"/>
  <c r="X1913" i="5" s="1"/>
  <c r="V1914" i="5"/>
  <c r="E1914" i="5"/>
  <c r="X1914" i="5" s="1"/>
  <c r="V1915" i="5"/>
  <c r="E1915" i="5"/>
  <c r="V1916" i="5"/>
  <c r="E1916" i="5"/>
  <c r="V1917" i="5"/>
  <c r="E1917" i="5"/>
  <c r="V1918" i="5"/>
  <c r="E1918" i="5"/>
  <c r="X1918" i="5" s="1"/>
  <c r="V1919" i="5"/>
  <c r="E1919" i="5"/>
  <c r="X1919" i="5" s="1"/>
  <c r="V1920" i="5"/>
  <c r="E1920" i="5"/>
  <c r="V1921" i="5"/>
  <c r="E1921" i="5"/>
  <c r="V1922" i="5"/>
  <c r="E1922" i="5"/>
  <c r="X1922" i="5" s="1"/>
  <c r="V1923" i="5"/>
  <c r="E1923" i="5"/>
  <c r="V1924" i="5"/>
  <c r="E1924" i="5"/>
  <c r="V1925" i="5"/>
  <c r="E1925" i="5"/>
  <c r="V1926" i="5"/>
  <c r="E1926" i="5"/>
  <c r="X1926" i="5" s="1"/>
  <c r="V1927" i="5"/>
  <c r="E1927" i="5"/>
  <c r="V1928" i="5"/>
  <c r="E1928" i="5"/>
  <c r="V1929" i="5"/>
  <c r="E1929" i="5"/>
  <c r="X1929" i="5" s="1"/>
  <c r="V1930" i="5"/>
  <c r="E1930" i="5"/>
  <c r="X1930" i="5" s="1"/>
  <c r="V1931" i="5"/>
  <c r="E1931" i="5"/>
  <c r="V1932" i="5"/>
  <c r="E1932" i="5"/>
  <c r="V1933" i="5"/>
  <c r="E1933" i="5"/>
  <c r="V1934" i="5"/>
  <c r="E1934" i="5"/>
  <c r="X1934" i="5" s="1"/>
  <c r="V1935" i="5"/>
  <c r="E1935" i="5"/>
  <c r="X1935" i="5" s="1"/>
  <c r="V1936" i="5"/>
  <c r="E1936" i="5"/>
  <c r="V1937" i="5"/>
  <c r="E1937" i="5"/>
  <c r="V1938" i="5"/>
  <c r="E1938" i="5"/>
  <c r="X1938" i="5" s="1"/>
  <c r="V1939" i="5"/>
  <c r="E1939" i="5"/>
  <c r="V1940" i="5"/>
  <c r="E1940" i="5"/>
  <c r="V1941" i="5"/>
  <c r="E1941" i="5"/>
  <c r="V1942" i="5"/>
  <c r="E1942" i="5"/>
  <c r="X1942" i="5" s="1"/>
  <c r="V1943" i="5"/>
  <c r="E1943" i="5"/>
  <c r="V1944" i="5"/>
  <c r="E1944" i="5"/>
  <c r="V1945" i="5"/>
  <c r="E1945" i="5"/>
  <c r="X1945" i="5" s="1"/>
  <c r="V1946" i="5"/>
  <c r="E1946" i="5"/>
  <c r="X1946" i="5" s="1"/>
  <c r="V1947" i="5"/>
  <c r="E1947" i="5"/>
  <c r="V1948" i="5"/>
  <c r="E1948" i="5"/>
  <c r="V1949" i="5"/>
  <c r="E1949" i="5"/>
  <c r="V1950" i="5"/>
  <c r="E1950" i="5"/>
  <c r="X1950" i="5" s="1"/>
  <c r="V1951" i="5"/>
  <c r="E1951" i="5"/>
  <c r="X1951" i="5" s="1"/>
  <c r="V1952" i="5"/>
  <c r="E1952" i="5"/>
  <c r="V1953" i="5"/>
  <c r="E1953" i="5"/>
  <c r="V1954" i="5"/>
  <c r="E1954" i="5"/>
  <c r="X1954" i="5" s="1"/>
  <c r="V1955" i="5"/>
  <c r="E1955" i="5"/>
  <c r="V1956" i="5"/>
  <c r="E1956" i="5"/>
  <c r="V1957" i="5"/>
  <c r="E1957" i="5"/>
  <c r="V1958" i="5"/>
  <c r="E1958" i="5"/>
  <c r="X1958" i="5" s="1"/>
  <c r="V1959" i="5"/>
  <c r="E1959" i="5"/>
  <c r="V1960" i="5"/>
  <c r="E1960" i="5"/>
  <c r="V1961" i="5"/>
  <c r="E1961" i="5"/>
  <c r="X1961" i="5" s="1"/>
  <c r="V1962" i="5"/>
  <c r="E1962" i="5"/>
  <c r="X1962" i="5" s="1"/>
  <c r="V1963" i="5"/>
  <c r="E1963" i="5"/>
  <c r="V1964" i="5"/>
  <c r="E1964" i="5"/>
  <c r="V1965" i="5"/>
  <c r="E1965" i="5"/>
  <c r="V1966" i="5"/>
  <c r="E1966" i="5"/>
  <c r="X1966" i="5" s="1"/>
  <c r="V1967" i="5"/>
  <c r="E1967" i="5"/>
  <c r="X1967" i="5" s="1"/>
  <c r="V1968" i="5"/>
  <c r="E1968" i="5"/>
  <c r="V1969" i="5"/>
  <c r="E1969" i="5"/>
  <c r="V1970" i="5"/>
  <c r="E1970" i="5"/>
  <c r="X1970" i="5" s="1"/>
  <c r="V1971" i="5"/>
  <c r="E1971" i="5"/>
  <c r="V1972" i="5"/>
  <c r="E1972" i="5"/>
  <c r="V1973" i="5"/>
  <c r="E1973" i="5"/>
  <c r="V1974" i="5"/>
  <c r="E1974" i="5"/>
  <c r="X1974" i="5" s="1"/>
  <c r="V1975" i="5"/>
  <c r="E1975" i="5"/>
  <c r="V1976" i="5"/>
  <c r="E1976" i="5"/>
  <c r="V1977" i="5"/>
  <c r="E1977" i="5"/>
  <c r="X1977" i="5" s="1"/>
  <c r="V1978" i="5"/>
  <c r="E1978" i="5"/>
  <c r="X1978" i="5" s="1"/>
  <c r="V1979" i="5"/>
  <c r="E1979" i="5"/>
  <c r="V1980" i="5"/>
  <c r="E1980" i="5"/>
  <c r="V1981" i="5"/>
  <c r="E1981" i="5"/>
  <c r="V1982" i="5"/>
  <c r="E1982" i="5"/>
  <c r="X1982" i="5" s="1"/>
  <c r="V1983" i="5"/>
  <c r="E1983" i="5"/>
  <c r="X1983" i="5" s="1"/>
  <c r="V1984" i="5"/>
  <c r="E1984" i="5"/>
  <c r="V1985" i="5"/>
  <c r="E1985" i="5"/>
  <c r="V1986" i="5"/>
  <c r="E1986" i="5"/>
  <c r="X1986" i="5" s="1"/>
  <c r="V1987" i="5"/>
  <c r="E1987" i="5"/>
  <c r="V1988" i="5"/>
  <c r="E1988" i="5"/>
  <c r="V1989" i="5"/>
  <c r="E1989" i="5"/>
  <c r="V1990" i="5"/>
  <c r="E1990" i="5"/>
  <c r="X1990" i="5" s="1"/>
  <c r="V1991" i="5"/>
  <c r="E1991" i="5"/>
  <c r="V1992" i="5"/>
  <c r="E1992" i="5"/>
  <c r="V1993" i="5"/>
  <c r="E1993" i="5"/>
  <c r="X1993" i="5" s="1"/>
  <c r="V1994" i="5"/>
  <c r="E1994" i="5"/>
  <c r="X1994" i="5" s="1"/>
  <c r="V1995" i="5"/>
  <c r="E1995" i="5"/>
  <c r="V1996" i="5"/>
  <c r="E1996" i="5"/>
  <c r="V1997" i="5"/>
  <c r="E1997" i="5"/>
  <c r="V1998" i="5"/>
  <c r="E1998" i="5"/>
  <c r="X1998" i="5" s="1"/>
  <c r="V1999" i="5"/>
  <c r="E1999" i="5"/>
  <c r="X1999" i="5" s="1"/>
  <c r="V2000" i="5"/>
  <c r="E2000" i="5"/>
  <c r="V2001" i="5"/>
  <c r="E2001" i="5"/>
  <c r="V2002" i="5"/>
  <c r="E2002" i="5"/>
  <c r="X2002" i="5" s="1"/>
  <c r="V2003" i="5"/>
  <c r="E2003" i="5"/>
  <c r="V2004" i="5"/>
  <c r="E2004" i="5"/>
  <c r="V2005" i="5"/>
  <c r="E2005" i="5"/>
  <c r="V2006" i="5"/>
  <c r="E2006" i="5"/>
  <c r="X2006" i="5" s="1"/>
  <c r="V2007" i="5"/>
  <c r="E2007" i="5"/>
  <c r="V2008" i="5"/>
  <c r="E2008" i="5"/>
  <c r="V2009" i="5"/>
  <c r="E2009" i="5"/>
  <c r="X2009" i="5" s="1"/>
  <c r="V2010" i="5"/>
  <c r="E2010" i="5"/>
  <c r="X2010" i="5" s="1"/>
  <c r="V2011" i="5"/>
  <c r="E2011" i="5"/>
  <c r="V2012" i="5"/>
  <c r="E2012" i="5"/>
  <c r="V2013" i="5"/>
  <c r="E2013" i="5"/>
  <c r="V2014" i="5"/>
  <c r="E2014" i="5"/>
  <c r="X2014" i="5" s="1"/>
  <c r="V2015" i="5"/>
  <c r="E2015" i="5"/>
  <c r="X2015" i="5" s="1"/>
  <c r="V2016" i="5"/>
  <c r="E2016" i="5"/>
  <c r="V2017" i="5"/>
  <c r="E2017" i="5"/>
  <c r="V2018" i="5"/>
  <c r="E2018" i="5"/>
  <c r="X2018" i="5" s="1"/>
  <c r="V2019" i="5"/>
  <c r="E2019" i="5"/>
  <c r="V2020" i="5"/>
  <c r="E2020" i="5"/>
  <c r="V2021" i="5"/>
  <c r="E2021" i="5"/>
  <c r="V2022" i="5"/>
  <c r="E2022" i="5"/>
  <c r="X2022" i="5" s="1"/>
  <c r="V2023" i="5"/>
  <c r="E2023" i="5"/>
  <c r="V2024" i="5"/>
  <c r="E2024" i="5"/>
  <c r="V2025" i="5"/>
  <c r="E2025" i="5"/>
  <c r="X2025" i="5" s="1"/>
  <c r="V2026" i="5"/>
  <c r="E2026" i="5"/>
  <c r="X2026" i="5" s="1"/>
  <c r="V2027" i="5"/>
  <c r="E2027" i="5"/>
  <c r="V2028" i="5"/>
  <c r="E2028" i="5"/>
  <c r="V2029" i="5"/>
  <c r="E2029" i="5"/>
  <c r="V2030" i="5"/>
  <c r="E2030" i="5"/>
  <c r="X2030" i="5" s="1"/>
  <c r="V2031" i="5"/>
  <c r="E2031" i="5"/>
  <c r="X2031" i="5" s="1"/>
  <c r="V2032" i="5"/>
  <c r="E2032" i="5"/>
  <c r="V2033" i="5"/>
  <c r="E2033" i="5"/>
  <c r="V2034" i="5"/>
  <c r="E2034" i="5"/>
  <c r="X2034" i="5" s="1"/>
  <c r="V2035" i="5"/>
  <c r="E2035" i="5"/>
  <c r="V2036" i="5"/>
  <c r="E2036" i="5"/>
  <c r="V2037" i="5"/>
  <c r="E2037" i="5"/>
  <c r="V2038" i="5"/>
  <c r="E2038" i="5"/>
  <c r="X2038" i="5" s="1"/>
  <c r="V2039" i="5"/>
  <c r="E2039" i="5"/>
  <c r="V2040" i="5"/>
  <c r="E2040" i="5"/>
  <c r="V2041" i="5"/>
  <c r="E2041" i="5"/>
  <c r="X2041" i="5" s="1"/>
  <c r="V2042" i="5"/>
  <c r="E2042" i="5"/>
  <c r="X2042" i="5" s="1"/>
  <c r="V2043" i="5"/>
  <c r="E2043" i="5"/>
  <c r="V2044" i="5"/>
  <c r="E2044" i="5"/>
  <c r="V2045" i="5"/>
  <c r="E2045" i="5"/>
  <c r="V2046" i="5"/>
  <c r="E2046" i="5"/>
  <c r="X2046" i="5" s="1"/>
  <c r="V2047" i="5"/>
  <c r="E2047" i="5"/>
  <c r="X2047" i="5" s="1"/>
  <c r="V2048" i="5"/>
  <c r="E2048" i="5"/>
  <c r="V2049" i="5"/>
  <c r="E2049" i="5"/>
  <c r="V2050" i="5"/>
  <c r="E2050" i="5"/>
  <c r="X2050" i="5" s="1"/>
  <c r="V2051" i="5"/>
  <c r="E2051" i="5"/>
  <c r="V2052" i="5"/>
  <c r="E2052" i="5"/>
  <c r="V2053" i="5"/>
  <c r="E2053" i="5"/>
  <c r="V2054" i="5"/>
  <c r="E2054" i="5"/>
  <c r="X2054" i="5" s="1"/>
  <c r="V2055" i="5"/>
  <c r="E2055" i="5"/>
  <c r="V2056" i="5"/>
  <c r="E2056" i="5"/>
  <c r="V2057" i="5"/>
  <c r="E2057" i="5"/>
  <c r="X2057" i="5" s="1"/>
  <c r="V2058" i="5"/>
  <c r="E2058" i="5"/>
  <c r="X2058" i="5" s="1"/>
  <c r="V2059" i="5"/>
  <c r="E2059" i="5"/>
  <c r="V2060" i="5"/>
  <c r="E2060" i="5"/>
  <c r="V2061" i="5"/>
  <c r="E2061" i="5"/>
  <c r="V2062" i="5"/>
  <c r="E2062" i="5"/>
  <c r="X2062" i="5" s="1"/>
  <c r="V2063" i="5"/>
  <c r="E2063" i="5"/>
  <c r="X2063" i="5" s="1"/>
  <c r="V2064" i="5"/>
  <c r="E2064" i="5"/>
  <c r="V2065" i="5"/>
  <c r="E2065" i="5"/>
  <c r="V2066" i="5"/>
  <c r="E2066" i="5"/>
  <c r="X2066" i="5" s="1"/>
  <c r="V2067" i="5"/>
  <c r="E2067" i="5"/>
  <c r="V2068" i="5"/>
  <c r="E2068" i="5"/>
  <c r="V2069" i="5"/>
  <c r="E2069" i="5"/>
  <c r="V2070" i="5"/>
  <c r="E2070" i="5"/>
  <c r="X2070" i="5" s="1"/>
  <c r="V2071" i="5"/>
  <c r="E2071" i="5"/>
  <c r="V2072" i="5"/>
  <c r="E2072" i="5"/>
  <c r="V2073" i="5"/>
  <c r="E2073" i="5"/>
  <c r="X2073" i="5" s="1"/>
  <c r="V2074" i="5"/>
  <c r="E2074" i="5"/>
  <c r="X2074" i="5" s="1"/>
  <c r="V2075" i="5"/>
  <c r="E2075" i="5"/>
  <c r="V2076" i="5"/>
  <c r="E2076" i="5"/>
  <c r="V2077" i="5"/>
  <c r="E2077" i="5"/>
  <c r="V2078" i="5"/>
  <c r="E2078" i="5"/>
  <c r="X2078" i="5" s="1"/>
  <c r="V2079" i="5"/>
  <c r="E2079" i="5"/>
  <c r="X2079" i="5" s="1"/>
  <c r="V2080" i="5"/>
  <c r="E2080" i="5"/>
  <c r="V2081" i="5"/>
  <c r="E2081" i="5"/>
  <c r="V2082" i="5"/>
  <c r="E2082" i="5"/>
  <c r="X2082" i="5" s="1"/>
  <c r="V2083" i="5"/>
  <c r="E2083" i="5"/>
  <c r="V2084" i="5"/>
  <c r="E2084" i="5"/>
  <c r="V2085" i="5"/>
  <c r="E2085" i="5"/>
  <c r="V2086" i="5"/>
  <c r="E2086" i="5"/>
  <c r="X2086" i="5" s="1"/>
  <c r="V2087" i="5"/>
  <c r="E2087" i="5"/>
  <c r="V2088" i="5"/>
  <c r="E2088" i="5"/>
  <c r="V2089" i="5"/>
  <c r="E2089" i="5"/>
  <c r="X2089" i="5" s="1"/>
  <c r="V2090" i="5"/>
  <c r="E2090" i="5"/>
  <c r="X2090" i="5" s="1"/>
  <c r="V2091" i="5"/>
  <c r="E2091" i="5"/>
  <c r="V2092" i="5"/>
  <c r="E2092" i="5"/>
  <c r="V2093" i="5"/>
  <c r="E2093" i="5"/>
  <c r="V2094" i="5"/>
  <c r="E2094" i="5"/>
  <c r="X2094" i="5" s="1"/>
  <c r="V2095" i="5"/>
  <c r="E2095" i="5"/>
  <c r="X2095" i="5" s="1"/>
  <c r="V2096" i="5"/>
  <c r="E2096" i="5"/>
  <c r="V2097" i="5"/>
  <c r="E2097" i="5"/>
  <c r="V2098" i="5"/>
  <c r="E2098" i="5"/>
  <c r="X2098" i="5" s="1"/>
  <c r="V2099" i="5"/>
  <c r="E2099" i="5"/>
  <c r="V2100" i="5"/>
  <c r="E2100" i="5"/>
  <c r="V2101" i="5"/>
  <c r="E2101" i="5"/>
  <c r="V2102" i="5"/>
  <c r="E2102" i="5"/>
  <c r="X2102" i="5" s="1"/>
  <c r="V2103" i="5"/>
  <c r="E2103" i="5"/>
  <c r="V2104" i="5"/>
  <c r="E2104" i="5"/>
  <c r="V2105" i="5"/>
  <c r="E2105" i="5"/>
  <c r="X2105" i="5" s="1"/>
  <c r="V2106" i="5"/>
  <c r="E2106" i="5"/>
  <c r="X2106" i="5" s="1"/>
  <c r="V2107" i="5"/>
  <c r="E2107" i="5"/>
  <c r="V2108" i="5"/>
  <c r="E2108" i="5"/>
  <c r="V2109" i="5"/>
  <c r="E2109" i="5"/>
  <c r="V2110" i="5"/>
  <c r="E2110" i="5"/>
  <c r="X2110" i="5" s="1"/>
  <c r="V2111" i="5"/>
  <c r="E2111" i="5"/>
  <c r="X2111" i="5" s="1"/>
  <c r="V2112" i="5"/>
  <c r="E2112" i="5"/>
  <c r="V2113" i="5"/>
  <c r="E2113" i="5"/>
  <c r="V2114" i="5"/>
  <c r="E2114" i="5"/>
  <c r="X2114" i="5" s="1"/>
  <c r="V2115" i="5"/>
  <c r="E2115" i="5"/>
  <c r="V2116" i="5"/>
  <c r="E2116" i="5"/>
  <c r="V2117" i="5"/>
  <c r="E2117" i="5"/>
  <c r="V2118" i="5"/>
  <c r="E2118" i="5"/>
  <c r="X2118" i="5" s="1"/>
  <c r="V2119" i="5"/>
  <c r="E2119" i="5"/>
  <c r="V2120" i="5"/>
  <c r="E2120" i="5"/>
  <c r="V2121" i="5"/>
  <c r="E2121" i="5"/>
  <c r="X2121" i="5" s="1"/>
  <c r="V2122" i="5"/>
  <c r="E2122" i="5"/>
  <c r="X2122" i="5" s="1"/>
  <c r="V2123" i="5"/>
  <c r="E2123" i="5"/>
  <c r="V2124" i="5"/>
  <c r="E2124" i="5"/>
  <c r="V2125" i="5"/>
  <c r="E2125" i="5"/>
  <c r="V2126" i="5"/>
  <c r="E2126" i="5"/>
  <c r="X2126" i="5" s="1"/>
  <c r="V2127" i="5"/>
  <c r="E2127" i="5"/>
  <c r="X2127" i="5" s="1"/>
  <c r="V2128" i="5"/>
  <c r="E2128" i="5"/>
  <c r="V2129" i="5"/>
  <c r="E2129" i="5"/>
  <c r="V2130" i="5"/>
  <c r="E2130" i="5"/>
  <c r="X2130" i="5" s="1"/>
  <c r="V2131" i="5"/>
  <c r="E2131" i="5"/>
  <c r="V2132" i="5"/>
  <c r="E2132" i="5"/>
  <c r="V2133" i="5"/>
  <c r="E2133" i="5"/>
  <c r="V2134" i="5"/>
  <c r="E2134" i="5"/>
  <c r="X2134" i="5" s="1"/>
  <c r="V2135" i="5"/>
  <c r="E2135" i="5"/>
  <c r="V2136" i="5"/>
  <c r="E2136" i="5"/>
  <c r="V2137" i="5"/>
  <c r="E2137" i="5"/>
  <c r="X2137" i="5" s="1"/>
  <c r="V2138" i="5"/>
  <c r="E2138" i="5"/>
  <c r="X2138" i="5" s="1"/>
  <c r="V2139" i="5"/>
  <c r="E2139" i="5"/>
  <c r="V2140" i="5"/>
  <c r="E2140" i="5"/>
  <c r="V2141" i="5"/>
  <c r="E2141" i="5"/>
  <c r="V2142" i="5"/>
  <c r="E2142" i="5"/>
  <c r="X2142" i="5" s="1"/>
  <c r="V2143" i="5"/>
  <c r="E2143" i="5"/>
  <c r="X2143" i="5" s="1"/>
  <c r="V2144" i="5"/>
  <c r="E2144" i="5"/>
  <c r="V2145" i="5"/>
  <c r="E2145" i="5"/>
  <c r="V2146" i="5"/>
  <c r="E2146" i="5"/>
  <c r="X2146" i="5" s="1"/>
  <c r="V2147" i="5"/>
  <c r="E2147" i="5"/>
  <c r="V2148" i="5"/>
  <c r="E2148" i="5"/>
  <c r="V2149" i="5"/>
  <c r="E2149" i="5"/>
  <c r="V2150" i="5"/>
  <c r="E2150" i="5"/>
  <c r="X2150" i="5" s="1"/>
  <c r="V2151" i="5"/>
  <c r="E2151" i="5"/>
  <c r="V2152" i="5"/>
  <c r="E2152" i="5"/>
  <c r="V2153" i="5"/>
  <c r="E2153" i="5"/>
  <c r="X2153" i="5" s="1"/>
  <c r="V2154" i="5"/>
  <c r="E2154" i="5"/>
  <c r="X2154" i="5" s="1"/>
  <c r="V2155" i="5"/>
  <c r="E2155" i="5"/>
  <c r="V2156" i="5"/>
  <c r="E2156" i="5"/>
  <c r="V2157" i="5"/>
  <c r="E2157" i="5"/>
  <c r="V2158" i="5"/>
  <c r="E2158" i="5"/>
  <c r="X2158" i="5" s="1"/>
  <c r="V2159" i="5"/>
  <c r="E2159" i="5"/>
  <c r="X2159" i="5" s="1"/>
  <c r="V2160" i="5"/>
  <c r="E2160" i="5"/>
  <c r="V2161" i="5"/>
  <c r="E2161" i="5"/>
  <c r="V2162" i="5"/>
  <c r="E2162" i="5"/>
  <c r="X2162" i="5" s="1"/>
  <c r="V2163" i="5"/>
  <c r="E2163" i="5"/>
  <c r="V2164" i="5"/>
  <c r="E2164" i="5"/>
  <c r="V2165" i="5"/>
  <c r="E2165" i="5"/>
  <c r="V2166" i="5"/>
  <c r="E2166" i="5"/>
  <c r="X2166" i="5" s="1"/>
  <c r="V2167" i="5"/>
  <c r="E2167" i="5"/>
  <c r="V2168" i="5"/>
  <c r="E2168" i="5"/>
  <c r="V2169" i="5"/>
  <c r="E2169" i="5"/>
  <c r="X2169" i="5" s="1"/>
  <c r="V2170" i="5"/>
  <c r="E2170" i="5"/>
  <c r="X2170" i="5" s="1"/>
  <c r="V2171" i="5"/>
  <c r="E2171" i="5"/>
  <c r="V2172" i="5"/>
  <c r="E2172" i="5"/>
  <c r="V2173" i="5"/>
  <c r="E2173" i="5"/>
  <c r="V2174" i="5"/>
  <c r="E2174" i="5"/>
  <c r="X2174" i="5" s="1"/>
  <c r="V2175" i="5"/>
  <c r="E2175" i="5"/>
  <c r="X2175" i="5" s="1"/>
  <c r="V2176" i="5"/>
  <c r="E2176" i="5"/>
  <c r="V2177" i="5"/>
  <c r="E2177" i="5"/>
  <c r="V2178" i="5"/>
  <c r="E2178" i="5"/>
  <c r="X2178" i="5" s="1"/>
  <c r="V2179" i="5"/>
  <c r="E2179" i="5"/>
  <c r="V2180" i="5"/>
  <c r="E2180" i="5"/>
  <c r="V2181" i="5"/>
  <c r="E2181" i="5"/>
  <c r="V2182" i="5"/>
  <c r="E2182" i="5"/>
  <c r="X2182" i="5" s="1"/>
  <c r="V2183" i="5"/>
  <c r="E2183" i="5"/>
  <c r="V2184" i="5"/>
  <c r="E2184" i="5"/>
  <c r="V2185" i="5"/>
  <c r="E2185" i="5"/>
  <c r="X2185" i="5" s="1"/>
  <c r="V2186" i="5"/>
  <c r="E2186" i="5"/>
  <c r="X2186" i="5" s="1"/>
  <c r="V2187" i="5"/>
  <c r="E2187" i="5"/>
  <c r="V2188" i="5"/>
  <c r="E2188" i="5"/>
  <c r="V2189" i="5"/>
  <c r="E2189" i="5"/>
  <c r="V2190" i="5"/>
  <c r="E2190" i="5"/>
  <c r="X2190" i="5" s="1"/>
  <c r="V2191" i="5"/>
  <c r="E2191" i="5"/>
  <c r="X2191" i="5" s="1"/>
  <c r="V2192" i="5"/>
  <c r="E2192" i="5"/>
  <c r="V2193" i="5"/>
  <c r="E2193" i="5"/>
  <c r="V2194" i="5"/>
  <c r="E2194" i="5"/>
  <c r="X2194" i="5" s="1"/>
  <c r="V2195" i="5"/>
  <c r="E2195" i="5"/>
  <c r="V2196" i="5"/>
  <c r="E2196" i="5"/>
  <c r="V2197" i="5"/>
  <c r="E2197" i="5"/>
  <c r="V2198" i="5"/>
  <c r="E2198" i="5"/>
  <c r="X2198" i="5" s="1"/>
  <c r="V2199" i="5"/>
  <c r="E2199" i="5"/>
  <c r="V2200" i="5"/>
  <c r="E2200" i="5"/>
  <c r="V2201" i="5"/>
  <c r="E2201" i="5"/>
  <c r="X2201" i="5" s="1"/>
  <c r="V2202" i="5"/>
  <c r="E2202" i="5"/>
  <c r="X2202" i="5" s="1"/>
  <c r="V2203" i="5"/>
  <c r="E2203" i="5"/>
  <c r="V2204" i="5"/>
  <c r="E2204" i="5"/>
  <c r="V2205" i="5"/>
  <c r="E2205" i="5"/>
  <c r="V2206" i="5"/>
  <c r="E2206" i="5"/>
  <c r="X2206" i="5" s="1"/>
  <c r="V2207" i="5"/>
  <c r="E2207" i="5"/>
  <c r="X2207" i="5" s="1"/>
  <c r="V2208" i="5"/>
  <c r="E2208" i="5"/>
  <c r="V2209" i="5"/>
  <c r="E2209" i="5"/>
  <c r="V2210" i="5"/>
  <c r="E2210" i="5"/>
  <c r="X2210" i="5" s="1"/>
  <c r="V2211" i="5"/>
  <c r="E2211" i="5"/>
  <c r="V2212" i="5"/>
  <c r="E2212" i="5"/>
  <c r="V2213" i="5"/>
  <c r="E2213" i="5"/>
  <c r="V2214" i="5"/>
  <c r="E2214" i="5"/>
  <c r="X2214" i="5" s="1"/>
  <c r="V2215" i="5"/>
  <c r="E2215" i="5"/>
  <c r="V2216" i="5"/>
  <c r="E2216" i="5"/>
  <c r="V2217" i="5"/>
  <c r="E2217" i="5"/>
  <c r="X2217" i="5" s="1"/>
  <c r="V2218" i="5"/>
  <c r="E2218" i="5"/>
  <c r="X2218" i="5" s="1"/>
  <c r="V2219" i="5"/>
  <c r="E2219" i="5"/>
  <c r="V2220" i="5"/>
  <c r="E2220" i="5"/>
  <c r="V2221" i="5"/>
  <c r="E2221" i="5"/>
  <c r="V2222" i="5"/>
  <c r="E2222" i="5"/>
  <c r="X2222" i="5" s="1"/>
  <c r="V2223" i="5"/>
  <c r="E2223" i="5"/>
  <c r="X2223" i="5" s="1"/>
  <c r="V2224" i="5"/>
  <c r="E2224" i="5"/>
  <c r="V2225" i="5"/>
  <c r="E2225" i="5"/>
  <c r="V2226" i="5"/>
  <c r="E2226" i="5"/>
  <c r="X2226" i="5" s="1"/>
  <c r="V2227" i="5"/>
  <c r="E2227" i="5"/>
  <c r="V2228" i="5"/>
  <c r="E2228" i="5"/>
  <c r="V2229" i="5"/>
  <c r="E2229" i="5"/>
  <c r="V2230" i="5"/>
  <c r="E2230" i="5"/>
  <c r="X2230" i="5" s="1"/>
  <c r="V2231" i="5"/>
  <c r="E2231" i="5"/>
  <c r="V2232" i="5"/>
  <c r="E2232" i="5"/>
  <c r="V2233" i="5"/>
  <c r="E2233" i="5"/>
  <c r="X2233" i="5" s="1"/>
  <c r="V2234" i="5"/>
  <c r="E2234" i="5"/>
  <c r="X2234" i="5" s="1"/>
  <c r="V2235" i="5"/>
  <c r="E2235" i="5"/>
  <c r="V2236" i="5"/>
  <c r="E2236" i="5"/>
  <c r="V2237" i="5"/>
  <c r="E2237" i="5"/>
  <c r="V2238" i="5"/>
  <c r="E2238" i="5"/>
  <c r="X2238" i="5" s="1"/>
  <c r="V2239" i="5"/>
  <c r="E2239" i="5"/>
  <c r="X2239" i="5" s="1"/>
  <c r="V2240" i="5"/>
  <c r="E2240" i="5"/>
  <c r="V2241" i="5"/>
  <c r="E2241" i="5"/>
  <c r="V2242" i="5"/>
  <c r="E2242" i="5"/>
  <c r="X2242" i="5" s="1"/>
  <c r="V2243" i="5"/>
  <c r="E2243" i="5"/>
  <c r="V2244" i="5"/>
  <c r="E2244" i="5"/>
  <c r="V2245" i="5"/>
  <c r="E2245" i="5"/>
  <c r="V2246" i="5"/>
  <c r="E2246" i="5"/>
  <c r="X2246" i="5" s="1"/>
  <c r="V2247" i="5"/>
  <c r="E2247" i="5"/>
  <c r="V2248" i="5"/>
  <c r="E2248" i="5"/>
  <c r="V2249" i="5"/>
  <c r="E2249" i="5"/>
  <c r="X2249" i="5" s="1"/>
  <c r="V2250" i="5"/>
  <c r="E2250" i="5"/>
  <c r="X2250" i="5" s="1"/>
  <c r="V2251" i="5"/>
  <c r="E2251" i="5"/>
  <c r="V2252" i="5"/>
  <c r="E2252" i="5"/>
  <c r="V2253" i="5"/>
  <c r="E2253" i="5"/>
  <c r="V2254" i="5"/>
  <c r="E2254" i="5"/>
  <c r="X2254" i="5" s="1"/>
  <c r="V2255" i="5"/>
  <c r="E2255" i="5"/>
  <c r="X2255" i="5" s="1"/>
  <c r="V2256" i="5"/>
  <c r="E2256" i="5"/>
  <c r="V2257" i="5"/>
  <c r="E2257" i="5"/>
  <c r="V2258" i="5"/>
  <c r="E2258" i="5"/>
  <c r="X2258" i="5" s="1"/>
  <c r="V2259" i="5"/>
  <c r="E2259" i="5"/>
  <c r="V2260" i="5"/>
  <c r="E2260" i="5"/>
  <c r="V2261" i="5"/>
  <c r="E2261" i="5"/>
  <c r="V2262" i="5"/>
  <c r="E2262" i="5"/>
  <c r="X2262" i="5" s="1"/>
  <c r="V2263" i="5"/>
  <c r="E2263" i="5"/>
  <c r="V2264" i="5"/>
  <c r="E2264" i="5"/>
  <c r="V2265" i="5"/>
  <c r="E2265" i="5"/>
  <c r="X2265" i="5" s="1"/>
  <c r="V2266" i="5"/>
  <c r="E2266" i="5"/>
  <c r="X2266" i="5" s="1"/>
  <c r="V2267" i="5"/>
  <c r="E2267" i="5"/>
  <c r="V2268" i="5"/>
  <c r="E2268" i="5"/>
  <c r="V2269" i="5"/>
  <c r="E2269" i="5"/>
  <c r="V2270" i="5"/>
  <c r="E2270" i="5"/>
  <c r="X2270" i="5" s="1"/>
  <c r="V2271" i="5"/>
  <c r="E2271" i="5"/>
  <c r="X2271" i="5" s="1"/>
  <c r="V2272" i="5"/>
  <c r="E2272" i="5"/>
  <c r="V2273" i="5"/>
  <c r="E2273" i="5"/>
  <c r="V2274" i="5"/>
  <c r="E2274" i="5"/>
  <c r="X2274" i="5" s="1"/>
  <c r="V2275" i="5"/>
  <c r="E2275" i="5"/>
  <c r="V2276" i="5"/>
  <c r="E2276" i="5"/>
  <c r="V2277" i="5"/>
  <c r="E2277" i="5"/>
  <c r="V2278" i="5"/>
  <c r="E2278" i="5"/>
  <c r="X2278" i="5" s="1"/>
  <c r="V2279" i="5"/>
  <c r="E2279" i="5"/>
  <c r="V2280" i="5"/>
  <c r="E2280" i="5"/>
  <c r="V2281" i="5"/>
  <c r="E2281" i="5"/>
  <c r="X2281" i="5" s="1"/>
  <c r="V2282" i="5"/>
  <c r="E2282" i="5"/>
  <c r="X2282" i="5" s="1"/>
  <c r="V2283" i="5"/>
  <c r="E2283" i="5"/>
  <c r="V2284" i="5"/>
  <c r="E2284" i="5"/>
  <c r="V2285" i="5"/>
  <c r="E2285" i="5"/>
  <c r="V2286" i="5"/>
  <c r="E2286" i="5"/>
  <c r="X2286" i="5" s="1"/>
  <c r="V2287" i="5"/>
  <c r="E2287" i="5"/>
  <c r="X2287" i="5" s="1"/>
  <c r="V2288" i="5"/>
  <c r="E2288" i="5"/>
  <c r="V2289" i="5"/>
  <c r="E2289" i="5"/>
  <c r="V2290" i="5"/>
  <c r="E2290" i="5"/>
  <c r="X2290" i="5" s="1"/>
  <c r="V2291" i="5"/>
  <c r="E2291" i="5"/>
  <c r="V2292" i="5"/>
  <c r="E2292" i="5"/>
  <c r="V2293" i="5"/>
  <c r="E2293" i="5"/>
  <c r="V2294" i="5"/>
  <c r="E2294" i="5"/>
  <c r="X2294" i="5" s="1"/>
  <c r="V2295" i="5"/>
  <c r="E2295" i="5"/>
  <c r="V2296" i="5"/>
  <c r="E2296" i="5"/>
  <c r="V2297" i="5"/>
  <c r="E2297" i="5"/>
  <c r="X2297" i="5" s="1"/>
  <c r="V2298" i="5"/>
  <c r="E2298" i="5"/>
  <c r="X2298" i="5" s="1"/>
  <c r="V2299" i="5"/>
  <c r="E2299" i="5"/>
  <c r="V2300" i="5"/>
  <c r="E2300" i="5"/>
  <c r="V2301" i="5"/>
  <c r="E2301" i="5"/>
  <c r="V2302" i="5"/>
  <c r="E2302" i="5"/>
  <c r="X2302" i="5" s="1"/>
  <c r="V2303" i="5"/>
  <c r="E2303" i="5"/>
  <c r="X2303" i="5" s="1"/>
  <c r="V2304" i="5"/>
  <c r="E2304" i="5"/>
  <c r="V2305" i="5"/>
  <c r="E2305" i="5"/>
  <c r="V2306" i="5"/>
  <c r="E2306" i="5"/>
  <c r="X2306" i="5" s="1"/>
  <c r="V2307" i="5"/>
  <c r="E2307" i="5"/>
  <c r="V2308" i="5"/>
  <c r="E2308" i="5"/>
  <c r="V2309" i="5"/>
  <c r="E2309" i="5"/>
  <c r="V2310" i="5"/>
  <c r="E2310" i="5"/>
  <c r="X2310" i="5" s="1"/>
  <c r="V2311" i="5"/>
  <c r="E2311" i="5"/>
  <c r="V2312" i="5"/>
  <c r="E2312" i="5"/>
  <c r="V2313" i="5"/>
  <c r="E2313" i="5"/>
  <c r="X2313" i="5" s="1"/>
  <c r="V2314" i="5"/>
  <c r="E2314" i="5"/>
  <c r="X2314" i="5" s="1"/>
  <c r="V2315" i="5"/>
  <c r="E2315" i="5"/>
  <c r="V2316" i="5"/>
  <c r="E2316" i="5"/>
  <c r="V2317" i="5"/>
  <c r="E2317" i="5"/>
  <c r="V2318" i="5"/>
  <c r="E2318" i="5"/>
  <c r="X2318" i="5" s="1"/>
  <c r="V2319" i="5"/>
  <c r="E2319" i="5"/>
  <c r="X2319" i="5" s="1"/>
  <c r="V2320" i="5"/>
  <c r="E2320" i="5"/>
  <c r="V2321" i="5"/>
  <c r="E2321" i="5"/>
  <c r="V2322" i="5"/>
  <c r="E2322" i="5"/>
  <c r="X2322" i="5" s="1"/>
  <c r="V2323" i="5"/>
  <c r="E2323" i="5"/>
  <c r="V2324" i="5"/>
  <c r="E2324" i="5"/>
  <c r="V2325" i="5"/>
  <c r="E2325" i="5"/>
  <c r="V2326" i="5"/>
  <c r="E2326" i="5"/>
  <c r="X2326" i="5" s="1"/>
  <c r="V2327" i="5"/>
  <c r="E2327" i="5"/>
  <c r="V2328" i="5"/>
  <c r="E2328" i="5"/>
  <c r="V2329" i="5"/>
  <c r="E2329" i="5"/>
  <c r="X2329" i="5" s="1"/>
  <c r="V2330" i="5"/>
  <c r="E2330" i="5"/>
  <c r="X2330" i="5" s="1"/>
  <c r="V2331" i="5"/>
  <c r="E2331" i="5"/>
  <c r="V2332" i="5"/>
  <c r="E2332" i="5"/>
  <c r="V2333" i="5"/>
  <c r="E2333" i="5"/>
  <c r="V2334" i="5"/>
  <c r="E2334" i="5"/>
  <c r="X2334" i="5" s="1"/>
  <c r="V2335" i="5"/>
  <c r="E2335" i="5"/>
  <c r="X2335" i="5" s="1"/>
  <c r="V2336" i="5"/>
  <c r="E2336" i="5"/>
  <c r="V2337" i="5"/>
  <c r="E2337" i="5"/>
  <c r="V2338" i="5"/>
  <c r="E2338" i="5"/>
  <c r="X2338" i="5" s="1"/>
  <c r="V2339" i="5"/>
  <c r="E2339" i="5"/>
  <c r="V2340" i="5"/>
  <c r="E2340" i="5"/>
  <c r="V2341" i="5"/>
  <c r="E2341" i="5"/>
  <c r="V2342" i="5"/>
  <c r="E2342" i="5"/>
  <c r="X2342" i="5" s="1"/>
  <c r="V2343" i="5"/>
  <c r="E2343" i="5"/>
  <c r="V2344" i="5"/>
  <c r="E2344" i="5"/>
  <c r="V2345" i="5"/>
  <c r="E2345" i="5"/>
  <c r="X2345" i="5" s="1"/>
  <c r="V2346" i="5"/>
  <c r="E2346" i="5"/>
  <c r="X2346" i="5" s="1"/>
  <c r="V2347" i="5"/>
  <c r="E2347" i="5"/>
  <c r="V2348" i="5"/>
  <c r="E2348" i="5"/>
  <c r="V2349" i="5"/>
  <c r="E2349" i="5"/>
  <c r="V2350" i="5"/>
  <c r="E2350" i="5"/>
  <c r="X2350" i="5" s="1"/>
  <c r="V2351" i="5"/>
  <c r="E2351" i="5"/>
  <c r="X2351" i="5" s="1"/>
  <c r="V2352" i="5"/>
  <c r="E2352" i="5"/>
  <c r="V2353" i="5"/>
  <c r="E2353" i="5"/>
  <c r="V2354" i="5"/>
  <c r="E2354" i="5"/>
  <c r="X2354" i="5" s="1"/>
  <c r="V2355" i="5"/>
  <c r="E2355" i="5"/>
  <c r="V2356" i="5"/>
  <c r="E2356" i="5"/>
  <c r="V2357" i="5"/>
  <c r="E2357" i="5"/>
  <c r="V2358" i="5"/>
  <c r="E2358" i="5"/>
  <c r="X2358" i="5" s="1"/>
  <c r="V2359" i="5"/>
  <c r="E2359" i="5"/>
  <c r="V2360" i="5"/>
  <c r="E2360" i="5"/>
  <c r="V2361" i="5"/>
  <c r="E2361" i="5"/>
  <c r="X2361" i="5" s="1"/>
  <c r="V2362" i="5"/>
  <c r="E2362" i="5"/>
  <c r="X2362" i="5" s="1"/>
  <c r="V2363" i="5"/>
  <c r="E2363" i="5"/>
  <c r="V2364" i="5"/>
  <c r="E2364" i="5"/>
  <c r="V2365" i="5"/>
  <c r="E2365" i="5"/>
  <c r="V2366" i="5"/>
  <c r="E2366" i="5"/>
  <c r="X2366" i="5" s="1"/>
  <c r="V2367" i="5"/>
  <c r="E2367" i="5"/>
  <c r="X2367" i="5" s="1"/>
  <c r="V2368" i="5"/>
  <c r="E2368" i="5"/>
  <c r="V2369" i="5"/>
  <c r="E2369" i="5"/>
  <c r="V2370" i="5"/>
  <c r="E2370" i="5"/>
  <c r="X2370" i="5" s="1"/>
  <c r="V2371" i="5"/>
  <c r="E2371" i="5"/>
  <c r="V2372" i="5"/>
  <c r="E2372" i="5"/>
  <c r="V2373" i="5"/>
  <c r="E2373" i="5"/>
  <c r="V2374" i="5"/>
  <c r="E2374" i="5"/>
  <c r="X2374" i="5" s="1"/>
  <c r="V2375" i="5"/>
  <c r="E2375" i="5"/>
  <c r="V2376" i="5"/>
  <c r="E2376" i="5"/>
  <c r="V2377" i="5"/>
  <c r="E2377" i="5"/>
  <c r="X2377" i="5" s="1"/>
  <c r="V2378" i="5"/>
  <c r="E2378" i="5"/>
  <c r="X2378" i="5" s="1"/>
  <c r="V2379" i="5"/>
  <c r="E2379" i="5"/>
  <c r="V2380" i="5"/>
  <c r="E2380" i="5"/>
  <c r="V2381" i="5"/>
  <c r="E2381" i="5"/>
  <c r="V2382" i="5"/>
  <c r="E2382" i="5"/>
  <c r="X2382" i="5" s="1"/>
  <c r="V2383" i="5"/>
  <c r="E2383" i="5"/>
  <c r="X2383" i="5" s="1"/>
  <c r="V2384" i="5"/>
  <c r="E2384" i="5"/>
  <c r="V2385" i="5"/>
  <c r="E2385" i="5"/>
  <c r="V2386" i="5"/>
  <c r="E2386" i="5"/>
  <c r="X2386" i="5" s="1"/>
  <c r="V2387" i="5"/>
  <c r="E2387" i="5"/>
  <c r="V2388" i="5"/>
  <c r="E2388" i="5"/>
  <c r="V2389" i="5"/>
  <c r="E2389" i="5"/>
  <c r="V2390" i="5"/>
  <c r="E2390" i="5"/>
  <c r="X2390" i="5" s="1"/>
  <c r="V2391" i="5"/>
  <c r="E2391" i="5"/>
  <c r="V2392" i="5"/>
  <c r="E2392" i="5"/>
  <c r="V2393" i="5"/>
  <c r="E2393" i="5"/>
  <c r="X2393" i="5" s="1"/>
  <c r="V2394" i="5"/>
  <c r="E2394" i="5"/>
  <c r="X2394" i="5" s="1"/>
  <c r="V2395" i="5"/>
  <c r="E2395" i="5"/>
  <c r="V2396" i="5"/>
  <c r="E2396" i="5"/>
  <c r="V2397" i="5"/>
  <c r="E2397" i="5"/>
  <c r="V2398" i="5"/>
  <c r="E2398" i="5"/>
  <c r="X2398" i="5" s="1"/>
  <c r="V2399" i="5"/>
  <c r="E2399" i="5"/>
  <c r="X2399" i="5" s="1"/>
  <c r="V2400" i="5"/>
  <c r="E2400" i="5"/>
  <c r="V2401" i="5"/>
  <c r="E2401" i="5"/>
  <c r="V2402" i="5"/>
  <c r="E2402" i="5"/>
  <c r="X2402" i="5" s="1"/>
  <c r="V2403" i="5"/>
  <c r="E2403" i="5"/>
  <c r="V2404" i="5"/>
  <c r="E2404" i="5"/>
  <c r="V2405" i="5"/>
  <c r="E2405" i="5"/>
  <c r="V2406" i="5"/>
  <c r="E2406" i="5"/>
  <c r="X2406" i="5" s="1"/>
  <c r="V2407" i="5"/>
  <c r="E2407" i="5"/>
  <c r="V2408" i="5"/>
  <c r="E2408" i="5"/>
  <c r="V2409" i="5"/>
  <c r="E2409" i="5"/>
  <c r="X2409" i="5" s="1"/>
  <c r="V2410" i="5"/>
  <c r="E2410" i="5"/>
  <c r="X2410" i="5" s="1"/>
  <c r="V2411" i="5"/>
  <c r="E2411" i="5"/>
  <c r="V2412" i="5"/>
  <c r="E2412" i="5"/>
  <c r="V2413" i="5"/>
  <c r="E2413" i="5"/>
  <c r="V2414" i="5"/>
  <c r="E2414" i="5"/>
  <c r="X2414" i="5" s="1"/>
  <c r="V2415" i="5"/>
  <c r="E2415" i="5"/>
  <c r="X2415" i="5" s="1"/>
  <c r="V2416" i="5"/>
  <c r="E2416" i="5"/>
  <c r="V2417" i="5"/>
  <c r="E2417" i="5"/>
  <c r="V2418" i="5"/>
  <c r="E2418" i="5"/>
  <c r="X2418" i="5" s="1"/>
  <c r="V2419" i="5"/>
  <c r="E2419" i="5"/>
  <c r="V2420" i="5"/>
  <c r="E2420" i="5"/>
  <c r="V2421" i="5"/>
  <c r="E2421" i="5"/>
  <c r="V2422" i="5"/>
  <c r="E2422" i="5"/>
  <c r="X2422" i="5" s="1"/>
  <c r="V2423" i="5"/>
  <c r="E2423" i="5"/>
  <c r="V2424" i="5"/>
  <c r="E2424" i="5"/>
  <c r="V2425" i="5"/>
  <c r="E2425" i="5"/>
  <c r="X2425" i="5" s="1"/>
  <c r="V2426" i="5"/>
  <c r="E2426" i="5"/>
  <c r="X2426" i="5" s="1"/>
  <c r="V2427" i="5"/>
  <c r="E2427" i="5"/>
  <c r="V2428" i="5"/>
  <c r="E2428" i="5"/>
  <c r="V2429" i="5"/>
  <c r="E2429" i="5"/>
  <c r="V2430" i="5"/>
  <c r="E2430" i="5"/>
  <c r="X2430" i="5" s="1"/>
  <c r="V2431" i="5"/>
  <c r="E2431" i="5"/>
  <c r="X2431" i="5" s="1"/>
  <c r="V2432" i="5"/>
  <c r="E2432" i="5"/>
  <c r="V2433" i="5"/>
  <c r="E2433" i="5"/>
  <c r="V2434" i="5"/>
  <c r="E2434" i="5"/>
  <c r="X2434" i="5" s="1"/>
  <c r="V2435" i="5"/>
  <c r="E2435" i="5"/>
  <c r="V2436" i="5"/>
  <c r="E2436" i="5"/>
  <c r="V2437" i="5"/>
  <c r="E2437" i="5"/>
  <c r="V2438" i="5"/>
  <c r="E2438" i="5"/>
  <c r="X2438" i="5" s="1"/>
  <c r="V2439" i="5"/>
  <c r="E2439" i="5"/>
  <c r="V2440" i="5"/>
  <c r="E2440" i="5"/>
  <c r="V2441" i="5"/>
  <c r="E2441" i="5"/>
  <c r="X2441" i="5" s="1"/>
  <c r="V2442" i="5"/>
  <c r="E2442" i="5"/>
  <c r="X2442" i="5" s="1"/>
  <c r="V2443" i="5"/>
  <c r="E2443" i="5"/>
  <c r="V2444" i="5"/>
  <c r="E2444" i="5"/>
  <c r="V2445" i="5"/>
  <c r="E2445" i="5"/>
  <c r="V2446" i="5"/>
  <c r="E2446" i="5"/>
  <c r="X2446" i="5" s="1"/>
  <c r="V2447" i="5"/>
  <c r="E2447" i="5"/>
  <c r="X2447" i="5" s="1"/>
  <c r="V2448" i="5"/>
  <c r="E2448" i="5"/>
  <c r="V2449" i="5"/>
  <c r="E2449" i="5"/>
  <c r="V2450" i="5"/>
  <c r="E2450" i="5"/>
  <c r="X2450" i="5" s="1"/>
  <c r="V2451" i="5"/>
  <c r="E2451" i="5"/>
  <c r="V2452" i="5"/>
  <c r="E2452" i="5"/>
  <c r="V2453" i="5"/>
  <c r="E2453" i="5"/>
  <c r="V2454" i="5"/>
  <c r="E2454" i="5"/>
  <c r="X2454" i="5" s="1"/>
  <c r="V2455" i="5"/>
  <c r="E2455" i="5"/>
  <c r="V2456" i="5"/>
  <c r="E2456" i="5"/>
  <c r="V2457" i="5"/>
  <c r="E2457" i="5"/>
  <c r="X2457" i="5" s="1"/>
  <c r="V2458" i="5"/>
  <c r="E2458" i="5"/>
  <c r="X2458" i="5" s="1"/>
  <c r="V2459" i="5"/>
  <c r="E2459" i="5"/>
  <c r="V2460" i="5"/>
  <c r="E2460" i="5"/>
  <c r="V2461" i="5"/>
  <c r="E2461" i="5"/>
  <c r="V2462" i="5"/>
  <c r="E2462" i="5"/>
  <c r="X2462" i="5" s="1"/>
  <c r="V2463" i="5"/>
  <c r="E2463" i="5"/>
  <c r="X2463" i="5" s="1"/>
  <c r="V2464" i="5"/>
  <c r="E2464" i="5"/>
  <c r="V2465" i="5"/>
  <c r="E2465" i="5"/>
  <c r="V2466" i="5"/>
  <c r="E2466" i="5"/>
  <c r="X2466" i="5" s="1"/>
  <c r="V2467" i="5"/>
  <c r="E2467" i="5"/>
  <c r="V2468" i="5"/>
  <c r="E2468" i="5"/>
  <c r="V2469" i="5"/>
  <c r="E2469" i="5"/>
  <c r="V2470" i="5"/>
  <c r="E2470" i="5"/>
  <c r="X2470" i="5" s="1"/>
  <c r="V2471" i="5"/>
  <c r="E2471" i="5"/>
  <c r="V2472" i="5"/>
  <c r="E2472" i="5"/>
  <c r="V2473" i="5"/>
  <c r="E2473" i="5"/>
  <c r="X2473" i="5" s="1"/>
  <c r="V2474" i="5"/>
  <c r="E2474" i="5"/>
  <c r="X2474" i="5" s="1"/>
  <c r="V2475" i="5"/>
  <c r="E2475" i="5"/>
  <c r="V2476" i="5"/>
  <c r="E2476" i="5"/>
  <c r="V2477" i="5"/>
  <c r="E2477" i="5"/>
  <c r="V2478" i="5"/>
  <c r="E2478" i="5"/>
  <c r="X2478" i="5" s="1"/>
  <c r="V2479" i="5"/>
  <c r="E2479" i="5"/>
  <c r="X2479" i="5" s="1"/>
  <c r="V2480" i="5"/>
  <c r="E2480" i="5"/>
  <c r="V2481" i="5"/>
  <c r="E2481" i="5"/>
  <c r="V2482" i="5"/>
  <c r="E2482" i="5"/>
  <c r="X2482" i="5" s="1"/>
  <c r="V2483" i="5"/>
  <c r="E2483" i="5"/>
  <c r="V2484" i="5"/>
  <c r="E2484" i="5"/>
  <c r="V2485" i="5"/>
  <c r="E2485" i="5"/>
  <c r="V2486" i="5"/>
  <c r="E2486" i="5"/>
  <c r="X2486" i="5" s="1"/>
  <c r="V2487" i="5"/>
  <c r="E2487" i="5"/>
  <c r="V2488" i="5"/>
  <c r="E2488" i="5"/>
  <c r="V2489" i="5"/>
  <c r="E2489" i="5"/>
  <c r="X2489" i="5" s="1"/>
  <c r="V2490" i="5"/>
  <c r="E2490" i="5"/>
  <c r="X2490" i="5" s="1"/>
  <c r="V2491" i="5"/>
  <c r="E2491" i="5"/>
  <c r="V2492" i="5"/>
  <c r="E2492" i="5"/>
  <c r="V2493" i="5"/>
  <c r="E2493" i="5"/>
  <c r="V2494" i="5"/>
  <c r="E2494" i="5"/>
  <c r="X2494" i="5" s="1"/>
  <c r="V2495" i="5"/>
  <c r="E2495" i="5"/>
  <c r="X2495" i="5" s="1"/>
  <c r="V2496" i="5"/>
  <c r="E2496" i="5"/>
  <c r="V2497" i="5"/>
  <c r="E2497" i="5"/>
  <c r="V2498" i="5"/>
  <c r="E2498" i="5"/>
  <c r="X2498" i="5" s="1"/>
  <c r="E2499" i="5"/>
  <c r="X2499" i="5" s="1"/>
  <c r="V2504" i="5"/>
  <c r="E2504" i="5"/>
  <c r="X2504" i="5" s="1"/>
  <c r="F39" i="6"/>
  <c r="F98" i="6" s="1"/>
  <c r="F28" i="6"/>
  <c r="F17" i="6"/>
  <c r="C123" i="6"/>
  <c r="C122" i="6"/>
  <c r="C121" i="6"/>
  <c r="C120" i="6"/>
  <c r="G103"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H28" i="6"/>
  <c r="D28" i="6"/>
  <c r="G17" i="6"/>
  <c r="H17" i="6"/>
  <c r="D17" i="6" s="1"/>
  <c r="H7" i="6"/>
  <c r="D7" i="6"/>
  <c r="G9" i="6"/>
  <c r="H9" i="6"/>
  <c r="D9" i="6" s="1"/>
  <c r="C37" i="6"/>
  <c r="C36" i="6"/>
  <c r="C35" i="6"/>
  <c r="C34" i="6"/>
  <c r="I33" i="6"/>
  <c r="J33" i="6"/>
  <c r="I32" i="6"/>
  <c r="J32" i="6"/>
  <c r="I31" i="6"/>
  <c r="J31" i="6"/>
  <c r="I30" i="6"/>
  <c r="C30" i="6" s="1"/>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C119" i="6" s="1"/>
  <c r="J118" i="6"/>
  <c r="I118" i="6"/>
  <c r="J117" i="6"/>
  <c r="I117" i="6"/>
  <c r="J116" i="6"/>
  <c r="I116" i="6"/>
  <c r="C116" i="6" s="1"/>
  <c r="K114" i="6"/>
  <c r="J112" i="6"/>
  <c r="I112" i="6"/>
  <c r="G112" i="6"/>
  <c r="H112" i="6" s="1"/>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C88" i="6" s="1"/>
  <c r="I87" i="6"/>
  <c r="I86" i="6"/>
  <c r="C86" i="6" s="1"/>
  <c r="I85" i="6"/>
  <c r="I84" i="6"/>
  <c r="J84" i="6"/>
  <c r="C81" i="6"/>
  <c r="C80" i="6"/>
  <c r="C79" i="6"/>
  <c r="C78" i="6"/>
  <c r="I77" i="6"/>
  <c r="C77" i="6" s="1"/>
  <c r="I76" i="6"/>
  <c r="I75" i="6"/>
  <c r="C75" i="6" s="1"/>
  <c r="I74" i="6"/>
  <c r="C74" i="6" s="1"/>
  <c r="I73" i="6"/>
  <c r="C70" i="6"/>
  <c r="C69" i="6"/>
  <c r="C68" i="6"/>
  <c r="C67" i="6"/>
  <c r="I66" i="6"/>
  <c r="I65" i="6"/>
  <c r="I64" i="6"/>
  <c r="C64" i="6" s="1"/>
  <c r="I63" i="6"/>
  <c r="C63" i="6" s="1"/>
  <c r="I62" i="6"/>
  <c r="J62" i="6"/>
  <c r="C59" i="6"/>
  <c r="C58" i="6"/>
  <c r="C57" i="6"/>
  <c r="C56" i="6"/>
  <c r="I55" i="6"/>
  <c r="I54" i="6"/>
  <c r="I53" i="6"/>
  <c r="I52" i="6"/>
  <c r="C52" i="6" s="1"/>
  <c r="I51" i="6"/>
  <c r="C48" i="6"/>
  <c r="C47" i="6"/>
  <c r="C46" i="6"/>
  <c r="C45" i="6"/>
  <c r="I44" i="6"/>
  <c r="C44" i="6" s="1"/>
  <c r="I43" i="6"/>
  <c r="I42" i="6"/>
  <c r="C42" i="6" s="1"/>
  <c r="I41" i="6"/>
  <c r="C41" i="6" s="1"/>
  <c r="I40" i="6"/>
  <c r="J40" i="6"/>
  <c r="C26" i="6"/>
  <c r="C25" i="6"/>
  <c r="C24" i="6"/>
  <c r="C23" i="6"/>
  <c r="I22" i="6"/>
  <c r="J22" i="6"/>
  <c r="I21" i="6"/>
  <c r="J21" i="6"/>
  <c r="J7" i="6"/>
  <c r="J19" i="6"/>
  <c r="I83" i="6"/>
  <c r="I72" i="6"/>
  <c r="I7" i="6"/>
  <c r="C7" i="6" s="1"/>
  <c r="G4" i="6"/>
  <c r="H4" i="6"/>
  <c r="D4" i="6" s="1"/>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s="1"/>
  <c r="D114" i="6" s="1"/>
  <c r="G94" i="6"/>
  <c r="G95" i="6"/>
  <c r="G96" i="6"/>
  <c r="G98" i="6"/>
  <c r="G99" i="6"/>
  <c r="G108" i="6"/>
  <c r="G109" i="6"/>
  <c r="G110" i="6"/>
  <c r="G111" i="6"/>
  <c r="G10" i="6"/>
  <c r="H10" i="6"/>
  <c r="G13" i="6"/>
  <c r="H13" i="6"/>
  <c r="D13" i="6" s="1"/>
  <c r="G5" i="6"/>
  <c r="H5" i="6" s="1"/>
  <c r="D5" i="6" s="1"/>
  <c r="F6" i="6"/>
  <c r="G6" i="6"/>
  <c r="H6" i="6"/>
  <c r="D6" i="6" s="1"/>
  <c r="G11" i="6"/>
  <c r="H11" i="6"/>
  <c r="G12" i="6"/>
  <c r="H12" i="6" s="1"/>
  <c r="H14" i="6"/>
  <c r="H16" i="6"/>
  <c r="I4" i="6"/>
  <c r="C4" i="6" s="1"/>
  <c r="I5" i="6"/>
  <c r="J5" i="6"/>
  <c r="I6" i="6"/>
  <c r="J6" i="6"/>
  <c r="I9" i="6"/>
  <c r="C9" i="6" s="1"/>
  <c r="J9" i="6"/>
  <c r="I10" i="6"/>
  <c r="C10" i="6" s="1"/>
  <c r="J10" i="6"/>
  <c r="I11" i="6"/>
  <c r="C11" i="6" s="1"/>
  <c r="J11" i="6"/>
  <c r="I12" i="6"/>
  <c r="J12" i="6"/>
  <c r="I13" i="6"/>
  <c r="I15" i="6"/>
  <c r="J15" i="6"/>
  <c r="I17" i="6"/>
  <c r="J17" i="6"/>
  <c r="I18" i="6"/>
  <c r="J18" i="6"/>
  <c r="I19" i="6"/>
  <c r="C19" i="6" s="1"/>
  <c r="I20" i="6"/>
  <c r="C20" i="6" s="1"/>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4" i="5"/>
  <c r="X15" i="5"/>
  <c r="X18" i="5"/>
  <c r="X21" i="5"/>
  <c r="X25" i="5"/>
  <c r="X26" i="5"/>
  <c r="X27" i="5"/>
  <c r="X34" i="5"/>
  <c r="X37" i="5"/>
  <c r="X41" i="5"/>
  <c r="X42" i="5"/>
  <c r="X50" i="5"/>
  <c r="X53" i="5"/>
  <c r="X57" i="5"/>
  <c r="X69" i="5"/>
  <c r="X73" i="5"/>
  <c r="X82" i="5"/>
  <c r="X85" i="5"/>
  <c r="X89" i="5"/>
  <c r="X91" i="5"/>
  <c r="X94" i="5"/>
  <c r="X101" i="5"/>
  <c r="X102" i="5"/>
  <c r="X105" i="5"/>
  <c r="X106" i="5"/>
  <c r="X114" i="5"/>
  <c r="X117" i="5"/>
  <c r="X121" i="5"/>
  <c r="X122" i="5"/>
  <c r="X130" i="5"/>
  <c r="X131" i="5"/>
  <c r="X133" i="5"/>
  <c r="X137" i="5"/>
  <c r="X149" i="5"/>
  <c r="X153" i="5"/>
  <c r="X154" i="5"/>
  <c r="X161" i="5"/>
  <c r="X168" i="5"/>
  <c r="X190" i="5"/>
  <c r="X197" i="5"/>
  <c r="X198" i="5"/>
  <c r="X201" i="5"/>
  <c r="X203" i="5"/>
  <c r="X210" i="5"/>
  <c r="X213" i="5"/>
  <c r="X217" i="5"/>
  <c r="X223" i="5"/>
  <c r="X229" i="5"/>
  <c r="X233" i="5"/>
  <c r="X245" i="5"/>
  <c r="X246" i="5"/>
  <c r="X249" i="5"/>
  <c r="X254" i="5"/>
  <c r="X261" i="5"/>
  <c r="X262" i="5"/>
  <c r="X265" i="5"/>
  <c r="X277" i="5"/>
  <c r="X278" i="5"/>
  <c r="X281" i="5"/>
  <c r="X286" i="5"/>
  <c r="X296" i="5"/>
  <c r="X312" i="5"/>
  <c r="X320" i="5"/>
  <c r="X321" i="5"/>
  <c r="X328" i="5"/>
  <c r="X344" i="5"/>
  <c r="X345" i="5"/>
  <c r="X349" i="5"/>
  <c r="X350" i="5"/>
  <c r="X361" i="5"/>
  <c r="X365" i="5"/>
  <c r="X377" i="5"/>
  <c r="X381" i="5"/>
  <c r="X382" i="5"/>
  <c r="X390" i="5"/>
  <c r="X393" i="5"/>
  <c r="X396" i="5"/>
  <c r="X407" i="5"/>
  <c r="X409" i="5"/>
  <c r="X417" i="5"/>
  <c r="X425" i="5"/>
  <c r="X431" i="5"/>
  <c r="X435" i="5"/>
  <c r="X447" i="5"/>
  <c r="X449" i="5"/>
  <c r="X451" i="5"/>
  <c r="X463" i="5"/>
  <c r="X467" i="5"/>
  <c r="X473" i="5"/>
  <c r="X481" i="5"/>
  <c r="X489" i="5"/>
  <c r="X491" i="5"/>
  <c r="X503" i="5"/>
  <c r="X505" i="5"/>
  <c r="X511" i="5"/>
  <c r="X521" i="5"/>
  <c r="X523" i="5"/>
  <c r="X531" i="5"/>
  <c r="X537" i="5"/>
  <c r="X545" i="5"/>
  <c r="X547" i="5"/>
  <c r="X559" i="5"/>
  <c r="X563" i="5"/>
  <c r="X567" i="5"/>
  <c r="X576" i="5"/>
  <c r="X577" i="5"/>
  <c r="X585" i="5"/>
  <c r="X593" i="5"/>
  <c r="X599" i="5"/>
  <c r="X605" i="5"/>
  <c r="X615" i="5"/>
  <c r="X617" i="5"/>
  <c r="X621" i="5"/>
  <c r="X631" i="5"/>
  <c r="X637" i="5"/>
  <c r="X641" i="5"/>
  <c r="X649" i="5"/>
  <c r="X657" i="5"/>
  <c r="X661" i="5"/>
  <c r="X671" i="5"/>
  <c r="X673" i="5"/>
  <c r="X679" i="5"/>
  <c r="X689" i="5"/>
  <c r="X693" i="5"/>
  <c r="X701" i="5"/>
  <c r="X705" i="5"/>
  <c r="X713" i="5"/>
  <c r="X717" i="5"/>
  <c r="X722" i="5"/>
  <c r="X723" i="5"/>
  <c r="X727" i="5"/>
  <c r="X739" i="5"/>
  <c r="X741" i="5"/>
  <c r="X743" i="5"/>
  <c r="X755" i="5"/>
  <c r="X759" i="5"/>
  <c r="X765" i="5"/>
  <c r="X773" i="5"/>
  <c r="X781" i="5"/>
  <c r="X782" i="5"/>
  <c r="X793" i="5"/>
  <c r="X795" i="5"/>
  <c r="X798" i="5"/>
  <c r="X807" i="5"/>
  <c r="X809" i="5"/>
  <c r="X814" i="5"/>
  <c r="X817" i="5"/>
  <c r="X825" i="5"/>
  <c r="X829" i="5"/>
  <c r="X830" i="5"/>
  <c r="X837" i="5"/>
  <c r="X839" i="5"/>
  <c r="X845" i="5"/>
  <c r="X846" i="5"/>
  <c r="X849" i="5"/>
  <c r="X853" i="5"/>
  <c r="X857" i="5"/>
  <c r="X862" i="5"/>
  <c r="X863" i="5"/>
  <c r="X865" i="5"/>
  <c r="X873" i="5"/>
  <c r="X878" i="5"/>
  <c r="X881" i="5"/>
  <c r="X885" i="5"/>
  <c r="X894" i="5"/>
  <c r="X899" i="5"/>
  <c r="X901" i="5"/>
  <c r="X910" i="5"/>
  <c r="X913" i="5"/>
  <c r="X919" i="5"/>
  <c r="X925" i="5"/>
  <c r="X926" i="5"/>
  <c r="X927" i="5"/>
  <c r="X933" i="5"/>
  <c r="X939" i="5"/>
  <c r="X941" i="5"/>
  <c r="X942" i="5"/>
  <c r="X947" i="5"/>
  <c r="X949" i="5"/>
  <c r="X953" i="5"/>
  <c r="X958" i="5"/>
  <c r="X959" i="5"/>
  <c r="X963" i="5"/>
  <c r="X969" i="5"/>
  <c r="X974" i="5"/>
  <c r="X975" i="5"/>
  <c r="X983" i="5"/>
  <c r="X985" i="5"/>
  <c r="X989" i="5"/>
  <c r="X990" i="5"/>
  <c r="X991" i="5"/>
  <c r="X995" i="5"/>
  <c r="X997" i="5"/>
  <c r="X1005" i="5"/>
  <c r="X1006" i="5"/>
  <c r="X1011" i="5"/>
  <c r="X1015" i="5"/>
  <c r="X1019" i="5"/>
  <c r="X1021" i="5"/>
  <c r="X1022" i="5"/>
  <c r="X1025" i="5"/>
  <c r="X1027" i="5"/>
  <c r="X1029" i="5"/>
  <c r="X1035" i="5"/>
  <c r="X1037" i="5"/>
  <c r="X1038" i="5"/>
  <c r="X1041" i="5"/>
  <c r="X1043" i="5"/>
  <c r="X1047" i="5"/>
  <c r="X1051" i="5"/>
  <c r="X1054" i="5"/>
  <c r="X1055" i="5"/>
  <c r="X1061" i="5"/>
  <c r="X1063" i="5"/>
  <c r="X1065" i="5"/>
  <c r="X1070" i="5"/>
  <c r="X1071" i="5"/>
  <c r="X1075" i="5"/>
  <c r="X1079" i="5"/>
  <c r="X1083" i="5"/>
  <c r="X1085" i="5"/>
  <c r="X1086" i="5"/>
  <c r="X1089" i="5"/>
  <c r="X1091" i="5"/>
  <c r="X1093" i="5"/>
  <c r="X1099" i="5"/>
  <c r="X1101" i="5"/>
  <c r="X1102" i="5"/>
  <c r="X1105" i="5"/>
  <c r="X1107" i="5"/>
  <c r="X1111" i="5"/>
  <c r="X1115" i="5"/>
  <c r="X1118" i="5"/>
  <c r="X1119" i="5"/>
  <c r="X1125" i="5"/>
  <c r="X1127" i="5"/>
  <c r="X1129" i="5"/>
  <c r="X1134" i="5"/>
  <c r="X1135" i="5"/>
  <c r="X1139" i="5"/>
  <c r="X1143" i="5"/>
  <c r="X1147" i="5"/>
  <c r="X1149" i="5"/>
  <c r="X1150" i="5"/>
  <c r="X1153" i="5"/>
  <c r="X1155" i="5"/>
  <c r="X1157" i="5"/>
  <c r="X1163" i="5"/>
  <c r="X1165" i="5"/>
  <c r="X1166" i="5"/>
  <c r="X1169" i="5"/>
  <c r="X1171" i="5"/>
  <c r="X1175" i="5"/>
  <c r="X1179" i="5"/>
  <c r="X1182" i="5"/>
  <c r="X1183" i="5"/>
  <c r="X1189" i="5"/>
  <c r="X1191" i="5"/>
  <c r="X1193" i="5"/>
  <c r="X1198" i="5"/>
  <c r="X1199" i="5"/>
  <c r="X1203" i="5"/>
  <c r="X1207" i="5"/>
  <c r="X1211" i="5"/>
  <c r="X1213" i="5"/>
  <c r="X1214" i="5"/>
  <c r="X1217" i="5"/>
  <c r="X1219" i="5"/>
  <c r="X1221" i="5"/>
  <c r="X1227" i="5"/>
  <c r="X1229" i="5"/>
  <c r="X1230" i="5"/>
  <c r="X1233" i="5"/>
  <c r="X1235" i="5"/>
  <c r="X1239" i="5"/>
  <c r="X1243" i="5"/>
  <c r="X1246" i="5"/>
  <c r="X1247" i="5"/>
  <c r="X1253" i="5"/>
  <c r="X1255" i="5"/>
  <c r="X1257" i="5"/>
  <c r="X1262" i="5"/>
  <c r="X1263" i="5"/>
  <c r="X1267" i="5"/>
  <c r="X1271" i="5"/>
  <c r="X1275" i="5"/>
  <c r="X1277" i="5"/>
  <c r="X1278" i="5"/>
  <c r="X1281" i="5"/>
  <c r="X1283" i="5"/>
  <c r="X1285" i="5"/>
  <c r="X1291" i="5"/>
  <c r="X1293" i="5"/>
  <c r="X1294" i="5"/>
  <c r="X1297" i="5"/>
  <c r="X1299" i="5"/>
  <c r="X1303" i="5"/>
  <c r="X1307" i="5"/>
  <c r="X1310" i="5"/>
  <c r="X1311" i="5"/>
  <c r="X1317" i="5"/>
  <c r="X1319" i="5"/>
  <c r="X1321" i="5"/>
  <c r="X1326" i="5"/>
  <c r="X1327" i="5"/>
  <c r="X1331" i="5"/>
  <c r="X1335" i="5"/>
  <c r="X1339" i="5"/>
  <c r="X1341" i="5"/>
  <c r="X1342" i="5"/>
  <c r="X1345" i="5"/>
  <c r="X1347" i="5"/>
  <c r="X1349" i="5"/>
  <c r="X1355" i="5"/>
  <c r="X1357" i="5"/>
  <c r="X1358" i="5"/>
  <c r="X1361" i="5"/>
  <c r="X1363" i="5"/>
  <c r="X1367" i="5"/>
  <c r="X1371" i="5"/>
  <c r="X1374" i="5"/>
  <c r="X1375" i="5"/>
  <c r="X1381" i="5"/>
  <c r="X1383" i="5"/>
  <c r="X1385" i="5"/>
  <c r="X1390" i="5"/>
  <c r="X1391" i="5"/>
  <c r="X1395" i="5"/>
  <c r="X1399" i="5"/>
  <c r="X1403" i="5"/>
  <c r="X1405" i="5"/>
  <c r="X1406" i="5"/>
  <c r="X1409" i="5"/>
  <c r="X1411" i="5"/>
  <c r="X1413" i="5"/>
  <c r="X1416" i="5"/>
  <c r="X1417" i="5"/>
  <c r="X1419" i="5"/>
  <c r="X1420" i="5"/>
  <c r="X1423" i="5"/>
  <c r="X1424" i="5"/>
  <c r="X1427" i="5"/>
  <c r="X1428" i="5"/>
  <c r="X1429" i="5"/>
  <c r="X1432" i="5"/>
  <c r="X1433" i="5"/>
  <c r="X1436" i="5"/>
  <c r="X1437" i="5"/>
  <c r="X1439" i="5"/>
  <c r="X1440" i="5"/>
  <c r="X1443" i="5"/>
  <c r="X1444" i="5"/>
  <c r="X1445" i="5"/>
  <c r="X1448" i="5"/>
  <c r="X1449" i="5"/>
  <c r="X1451" i="5"/>
  <c r="X1452" i="5"/>
  <c r="X1455" i="5"/>
  <c r="X1456" i="5"/>
  <c r="X1459" i="5"/>
  <c r="X1460" i="5"/>
  <c r="X1461" i="5"/>
  <c r="X1464" i="5"/>
  <c r="X1465" i="5"/>
  <c r="X1468" i="5"/>
  <c r="X1469" i="5"/>
  <c r="X1471" i="5"/>
  <c r="X1472" i="5"/>
  <c r="X1475" i="5"/>
  <c r="X1476" i="5"/>
  <c r="X1477" i="5"/>
  <c r="X1480" i="5"/>
  <c r="X1481" i="5"/>
  <c r="X1483" i="5"/>
  <c r="X1484" i="5"/>
  <c r="X1487" i="5"/>
  <c r="X1488" i="5"/>
  <c r="X1491" i="5"/>
  <c r="X1492" i="5"/>
  <c r="X1493" i="5"/>
  <c r="X1496" i="5"/>
  <c r="X1497" i="5"/>
  <c r="X1500" i="5"/>
  <c r="X1501" i="5"/>
  <c r="X1503" i="5"/>
  <c r="X1504" i="5"/>
  <c r="X1507" i="5"/>
  <c r="X1508" i="5"/>
  <c r="X1509" i="5"/>
  <c r="X1512" i="5"/>
  <c r="X1513" i="5"/>
  <c r="X1515" i="5"/>
  <c r="X1516" i="5"/>
  <c r="X1519" i="5"/>
  <c r="X1520" i="5"/>
  <c r="X1523" i="5"/>
  <c r="X1524" i="5"/>
  <c r="X1525" i="5"/>
  <c r="X1528" i="5"/>
  <c r="X1529" i="5"/>
  <c r="X1532" i="5"/>
  <c r="X1533" i="5"/>
  <c r="X1535" i="5"/>
  <c r="X1536" i="5"/>
  <c r="X1539" i="5"/>
  <c r="X1540" i="5"/>
  <c r="X1541" i="5"/>
  <c r="X1544" i="5"/>
  <c r="X1545" i="5"/>
  <c r="X1547" i="5"/>
  <c r="X1548" i="5"/>
  <c r="X1551" i="5"/>
  <c r="X1552" i="5"/>
  <c r="X1555" i="5"/>
  <c r="X1556" i="5"/>
  <c r="X1557" i="5"/>
  <c r="X1560" i="5"/>
  <c r="X1561" i="5"/>
  <c r="X1564" i="5"/>
  <c r="X1565" i="5"/>
  <c r="X1567" i="5"/>
  <c r="X1568" i="5"/>
  <c r="X1571" i="5"/>
  <c r="X1572" i="5"/>
  <c r="X1573" i="5"/>
  <c r="X1576" i="5"/>
  <c r="X1577" i="5"/>
  <c r="X1579" i="5"/>
  <c r="X1580" i="5"/>
  <c r="X1583" i="5"/>
  <c r="X1584" i="5"/>
  <c r="X1587" i="5"/>
  <c r="X1588" i="5"/>
  <c r="X1589" i="5"/>
  <c r="X1592" i="5"/>
  <c r="X1593" i="5"/>
  <c r="X1596" i="5"/>
  <c r="X1597" i="5"/>
  <c r="X1599" i="5"/>
  <c r="X1600" i="5"/>
  <c r="X1603" i="5"/>
  <c r="X1604" i="5"/>
  <c r="X1605" i="5"/>
  <c r="X1608" i="5"/>
  <c r="X1609" i="5"/>
  <c r="X1611" i="5"/>
  <c r="X1612" i="5"/>
  <c r="X1615" i="5"/>
  <c r="X1616" i="5"/>
  <c r="X1619" i="5"/>
  <c r="X1620" i="5"/>
  <c r="X1621" i="5"/>
  <c r="X1624" i="5"/>
  <c r="X1625" i="5"/>
  <c r="X1628" i="5"/>
  <c r="X1629" i="5"/>
  <c r="X1631" i="5"/>
  <c r="X1632" i="5"/>
  <c r="X1635" i="5"/>
  <c r="X1636" i="5"/>
  <c r="X1637" i="5"/>
  <c r="X1640" i="5"/>
  <c r="X1641" i="5"/>
  <c r="X1643" i="5"/>
  <c r="X1644" i="5"/>
  <c r="X1647" i="5"/>
  <c r="X1648" i="5"/>
  <c r="X1651" i="5"/>
  <c r="X1652" i="5"/>
  <c r="X1653" i="5"/>
  <c r="X1656" i="5"/>
  <c r="X1657" i="5"/>
  <c r="X1660" i="5"/>
  <c r="X1661" i="5"/>
  <c r="X1663" i="5"/>
  <c r="X1664" i="5"/>
  <c r="X1667" i="5"/>
  <c r="X1668" i="5"/>
  <c r="X1669" i="5"/>
  <c r="X1672" i="5"/>
  <c r="X1673" i="5"/>
  <c r="X1675" i="5"/>
  <c r="X1676" i="5"/>
  <c r="X1679" i="5"/>
  <c r="X1680" i="5"/>
  <c r="X1683" i="5"/>
  <c r="X1684" i="5"/>
  <c r="X1685" i="5"/>
  <c r="X1688" i="5"/>
  <c r="X1689" i="5"/>
  <c r="X1692" i="5"/>
  <c r="X1693" i="5"/>
  <c r="X1695" i="5"/>
  <c r="X1696" i="5"/>
  <c r="X1699" i="5"/>
  <c r="X1700" i="5"/>
  <c r="X1701" i="5"/>
  <c r="X1704" i="5"/>
  <c r="X1705" i="5"/>
  <c r="X1707" i="5"/>
  <c r="X1708" i="5"/>
  <c r="X1711" i="5"/>
  <c r="X1712" i="5"/>
  <c r="X1715" i="5"/>
  <c r="X1716" i="5"/>
  <c r="X1717" i="5"/>
  <c r="X1720" i="5"/>
  <c r="X1721" i="5"/>
  <c r="X1724" i="5"/>
  <c r="X1725" i="5"/>
  <c r="X1727" i="5"/>
  <c r="X1728" i="5"/>
  <c r="X1731" i="5"/>
  <c r="X1732" i="5"/>
  <c r="X1733" i="5"/>
  <c r="X1736" i="5"/>
  <c r="X1737" i="5"/>
  <c r="X1739" i="5"/>
  <c r="X1740" i="5"/>
  <c r="X1743" i="5"/>
  <c r="X1744" i="5"/>
  <c r="X1747" i="5"/>
  <c r="X1748" i="5"/>
  <c r="X1749" i="5"/>
  <c r="X1752" i="5"/>
  <c r="X1753" i="5"/>
  <c r="X1756" i="5"/>
  <c r="X1757" i="5"/>
  <c r="X1759" i="5"/>
  <c r="X1760" i="5"/>
  <c r="X1763" i="5"/>
  <c r="X1764" i="5"/>
  <c r="X1765" i="5"/>
  <c r="X1768" i="5"/>
  <c r="X1769" i="5"/>
  <c r="X1771" i="5"/>
  <c r="X1772" i="5"/>
  <c r="X1775" i="5"/>
  <c r="X1776" i="5"/>
  <c r="X1779" i="5"/>
  <c r="X1780" i="5"/>
  <c r="X1781" i="5"/>
  <c r="X1784" i="5"/>
  <c r="X1785" i="5"/>
  <c r="X1788" i="5"/>
  <c r="X1789" i="5"/>
  <c r="X1791" i="5"/>
  <c r="X1792" i="5"/>
  <c r="X1795" i="5"/>
  <c r="X1796" i="5"/>
  <c r="X1797" i="5"/>
  <c r="X1800" i="5"/>
  <c r="X1801" i="5"/>
  <c r="X1803" i="5"/>
  <c r="X1804" i="5"/>
  <c r="X1807" i="5"/>
  <c r="X1808" i="5"/>
  <c r="X1811" i="5"/>
  <c r="X1812" i="5"/>
  <c r="X1813" i="5"/>
  <c r="X1816" i="5"/>
  <c r="X1817" i="5"/>
  <c r="X1820" i="5"/>
  <c r="X1821" i="5"/>
  <c r="X1823" i="5"/>
  <c r="X1824" i="5"/>
  <c r="X1827" i="5"/>
  <c r="X1828" i="5"/>
  <c r="X1829" i="5"/>
  <c r="X1832" i="5"/>
  <c r="X1833" i="5"/>
  <c r="X1835" i="5"/>
  <c r="X1836" i="5"/>
  <c r="X1839" i="5"/>
  <c r="X1840" i="5"/>
  <c r="X1843" i="5"/>
  <c r="X1844" i="5"/>
  <c r="X1845" i="5"/>
  <c r="X1848" i="5"/>
  <c r="X1849" i="5"/>
  <c r="X1852" i="5"/>
  <c r="X1853" i="5"/>
  <c r="X1855" i="5"/>
  <c r="X1856" i="5"/>
  <c r="X1859" i="5"/>
  <c r="X1860" i="5"/>
  <c r="X1861" i="5"/>
  <c r="X1864" i="5"/>
  <c r="X1865" i="5"/>
  <c r="X1867" i="5"/>
  <c r="X1868" i="5"/>
  <c r="X1871" i="5"/>
  <c r="X1872" i="5"/>
  <c r="X1875" i="5"/>
  <c r="X1876" i="5"/>
  <c r="X1877" i="5"/>
  <c r="X1880" i="5"/>
  <c r="X1881" i="5"/>
  <c r="X1884" i="5"/>
  <c r="X1885" i="5"/>
  <c r="X1887" i="5"/>
  <c r="X1888" i="5"/>
  <c r="X1891" i="5"/>
  <c r="X1892" i="5"/>
  <c r="X1893" i="5"/>
  <c r="X1896" i="5"/>
  <c r="X1897" i="5"/>
  <c r="X1899" i="5"/>
  <c r="X1900" i="5"/>
  <c r="X1903" i="5"/>
  <c r="X1904" i="5"/>
  <c r="X1907" i="5"/>
  <c r="X1908" i="5"/>
  <c r="X1909" i="5"/>
  <c r="X1911" i="5"/>
  <c r="X1912" i="5"/>
  <c r="X1915" i="5"/>
  <c r="X1916" i="5"/>
  <c r="X1917" i="5"/>
  <c r="X1920" i="5"/>
  <c r="X1921" i="5"/>
  <c r="X1923" i="5"/>
  <c r="X1924" i="5"/>
  <c r="X1925" i="5"/>
  <c r="X1927" i="5"/>
  <c r="X1928" i="5"/>
  <c r="X1931" i="5"/>
  <c r="X1932" i="5"/>
  <c r="X1933" i="5"/>
  <c r="X1936" i="5"/>
  <c r="X1937" i="5"/>
  <c r="X1939" i="5"/>
  <c r="X1940" i="5"/>
  <c r="X1941" i="5"/>
  <c r="X1943" i="5"/>
  <c r="X1944" i="5"/>
  <c r="X1947" i="5"/>
  <c r="X1948" i="5"/>
  <c r="X1949" i="5"/>
  <c r="X1952" i="5"/>
  <c r="X1953" i="5"/>
  <c r="X1955" i="5"/>
  <c r="X1956" i="5"/>
  <c r="X1957" i="5"/>
  <c r="X1959" i="5"/>
  <c r="X1960" i="5"/>
  <c r="X1963" i="5"/>
  <c r="X1964" i="5"/>
  <c r="X1965" i="5"/>
  <c r="X1968" i="5"/>
  <c r="X1969" i="5"/>
  <c r="X1971" i="5"/>
  <c r="X1972" i="5"/>
  <c r="X1973" i="5"/>
  <c r="X1975" i="5"/>
  <c r="X1976" i="5"/>
  <c r="X1979" i="5"/>
  <c r="X1980" i="5"/>
  <c r="X1981" i="5"/>
  <c r="X1984" i="5"/>
  <c r="X1985" i="5"/>
  <c r="X1987" i="5"/>
  <c r="X1988" i="5"/>
  <c r="X1989" i="5"/>
  <c r="X1991" i="5"/>
  <c r="X1992" i="5"/>
  <c r="X1995" i="5"/>
  <c r="X1996" i="5"/>
  <c r="X1997" i="5"/>
  <c r="X2000" i="5"/>
  <c r="X2001" i="5"/>
  <c r="X2003" i="5"/>
  <c r="X2004" i="5"/>
  <c r="X2005" i="5"/>
  <c r="X2007" i="5"/>
  <c r="X2008" i="5"/>
  <c r="X2011" i="5"/>
  <c r="X2012" i="5"/>
  <c r="X2013" i="5"/>
  <c r="X2016" i="5"/>
  <c r="X2017" i="5"/>
  <c r="X2019" i="5"/>
  <c r="X2020" i="5"/>
  <c r="X2021" i="5"/>
  <c r="X2023" i="5"/>
  <c r="X2024" i="5"/>
  <c r="X2027" i="5"/>
  <c r="X2028" i="5"/>
  <c r="X2029" i="5"/>
  <c r="X2032" i="5"/>
  <c r="X2033" i="5"/>
  <c r="X2035" i="5"/>
  <c r="X2036" i="5"/>
  <c r="X2037" i="5"/>
  <c r="X2039" i="5"/>
  <c r="X2040" i="5"/>
  <c r="X2043" i="5"/>
  <c r="X2044" i="5"/>
  <c r="X2045" i="5"/>
  <c r="X2048" i="5"/>
  <c r="X2049" i="5"/>
  <c r="X2051" i="5"/>
  <c r="X2052" i="5"/>
  <c r="X2053" i="5"/>
  <c r="X2055" i="5"/>
  <c r="X2056" i="5"/>
  <c r="X2059" i="5"/>
  <c r="X2060" i="5"/>
  <c r="X2061" i="5"/>
  <c r="X2064" i="5"/>
  <c r="X2065" i="5"/>
  <c r="X2067" i="5"/>
  <c r="X2068" i="5"/>
  <c r="X2069" i="5"/>
  <c r="X2071" i="5"/>
  <c r="X2072" i="5"/>
  <c r="X2075" i="5"/>
  <c r="X2076" i="5"/>
  <c r="X2077" i="5"/>
  <c r="X2080" i="5"/>
  <c r="X2081" i="5"/>
  <c r="X2083" i="5"/>
  <c r="X2084" i="5"/>
  <c r="X2085" i="5"/>
  <c r="X2087" i="5"/>
  <c r="X2088" i="5"/>
  <c r="X2091" i="5"/>
  <c r="X2092" i="5"/>
  <c r="X2093" i="5"/>
  <c r="X2096" i="5"/>
  <c r="X2097" i="5"/>
  <c r="X2099" i="5"/>
  <c r="X2100" i="5"/>
  <c r="X2101" i="5"/>
  <c r="X2103" i="5"/>
  <c r="X2104" i="5"/>
  <c r="X2107" i="5"/>
  <c r="X2108" i="5"/>
  <c r="X2109" i="5"/>
  <c r="X2112" i="5"/>
  <c r="X2113" i="5"/>
  <c r="X2115" i="5"/>
  <c r="X2116" i="5"/>
  <c r="X2117" i="5"/>
  <c r="X2119" i="5"/>
  <c r="X2120" i="5"/>
  <c r="X2123" i="5"/>
  <c r="X2124" i="5"/>
  <c r="X2125" i="5"/>
  <c r="X2128" i="5"/>
  <c r="X2129" i="5"/>
  <c r="X2131" i="5"/>
  <c r="X2132" i="5"/>
  <c r="X2133" i="5"/>
  <c r="X2135" i="5"/>
  <c r="X2136" i="5"/>
  <c r="X2139" i="5"/>
  <c r="X2140" i="5"/>
  <c r="X2141" i="5"/>
  <c r="X2144" i="5"/>
  <c r="X2145" i="5"/>
  <c r="X2147" i="5"/>
  <c r="X2148" i="5"/>
  <c r="X2149" i="5"/>
  <c r="X2151" i="5"/>
  <c r="X2152" i="5"/>
  <c r="X2155" i="5"/>
  <c r="X2156" i="5"/>
  <c r="X2157" i="5"/>
  <c r="X2160" i="5"/>
  <c r="X2161" i="5"/>
  <c r="X2163" i="5"/>
  <c r="X2164" i="5"/>
  <c r="X2165" i="5"/>
  <c r="X2167" i="5"/>
  <c r="X2168" i="5"/>
  <c r="X2171" i="5"/>
  <c r="X2172" i="5"/>
  <c r="X2173" i="5"/>
  <c r="X2176" i="5"/>
  <c r="X2177" i="5"/>
  <c r="X2179" i="5"/>
  <c r="X2180" i="5"/>
  <c r="X2181" i="5"/>
  <c r="X2183" i="5"/>
  <c r="X2184" i="5"/>
  <c r="X2187" i="5"/>
  <c r="X2188" i="5"/>
  <c r="X2189" i="5"/>
  <c r="X2192" i="5"/>
  <c r="X2193" i="5"/>
  <c r="X2195" i="5"/>
  <c r="X2196" i="5"/>
  <c r="X2197" i="5"/>
  <c r="X2199" i="5"/>
  <c r="X2200" i="5"/>
  <c r="X2203" i="5"/>
  <c r="X2204" i="5"/>
  <c r="X2205" i="5"/>
  <c r="X2208" i="5"/>
  <c r="X2209" i="5"/>
  <c r="X2211" i="5"/>
  <c r="X2212" i="5"/>
  <c r="X2213" i="5"/>
  <c r="X2215" i="5"/>
  <c r="X2216" i="5"/>
  <c r="X2219" i="5"/>
  <c r="X2220" i="5"/>
  <c r="X2221" i="5"/>
  <c r="X2224" i="5"/>
  <c r="X2225" i="5"/>
  <c r="X2227" i="5"/>
  <c r="X2228" i="5"/>
  <c r="X2229" i="5"/>
  <c r="X2231" i="5"/>
  <c r="X2232" i="5"/>
  <c r="X2235" i="5"/>
  <c r="X2236" i="5"/>
  <c r="X2237" i="5"/>
  <c r="X2240" i="5"/>
  <c r="X2241" i="5"/>
  <c r="X2243" i="5"/>
  <c r="X2244" i="5"/>
  <c r="X2245" i="5"/>
  <c r="X2247" i="5"/>
  <c r="X2248" i="5"/>
  <c r="X2251" i="5"/>
  <c r="X2252" i="5"/>
  <c r="X2253" i="5"/>
  <c r="X2256" i="5"/>
  <c r="X2257" i="5"/>
  <c r="X2259" i="5"/>
  <c r="X2260" i="5"/>
  <c r="X2261" i="5"/>
  <c r="X2263" i="5"/>
  <c r="X2264" i="5"/>
  <c r="X2267" i="5"/>
  <c r="X2268" i="5"/>
  <c r="X2269" i="5"/>
  <c r="X2272" i="5"/>
  <c r="X2273" i="5"/>
  <c r="X2275" i="5"/>
  <c r="X2276" i="5"/>
  <c r="X2277" i="5"/>
  <c r="X2279" i="5"/>
  <c r="X2280" i="5"/>
  <c r="X2283" i="5"/>
  <c r="X2284" i="5"/>
  <c r="X2285" i="5"/>
  <c r="X2288" i="5"/>
  <c r="X2289" i="5"/>
  <c r="X2291" i="5"/>
  <c r="X2292" i="5"/>
  <c r="X2293" i="5"/>
  <c r="X2295" i="5"/>
  <c r="X2296" i="5"/>
  <c r="X2299" i="5"/>
  <c r="X2300" i="5"/>
  <c r="X2301" i="5"/>
  <c r="X2304" i="5"/>
  <c r="X2305" i="5"/>
  <c r="X2307" i="5"/>
  <c r="X2308" i="5"/>
  <c r="X2309" i="5"/>
  <c r="X2311" i="5"/>
  <c r="X2312" i="5"/>
  <c r="X2315" i="5"/>
  <c r="X2316" i="5"/>
  <c r="X2317" i="5"/>
  <c r="X2320" i="5"/>
  <c r="X2321" i="5"/>
  <c r="X2323" i="5"/>
  <c r="X2324" i="5"/>
  <c r="X2325" i="5"/>
  <c r="X2327" i="5"/>
  <c r="X2328" i="5"/>
  <c r="X2331" i="5"/>
  <c r="X2332" i="5"/>
  <c r="X2333" i="5"/>
  <c r="X2336" i="5"/>
  <c r="X2337" i="5"/>
  <c r="X2339" i="5"/>
  <c r="X2340" i="5"/>
  <c r="X2341" i="5"/>
  <c r="X2343" i="5"/>
  <c r="X2344" i="5"/>
  <c r="X2347" i="5"/>
  <c r="X2348" i="5"/>
  <c r="X2349" i="5"/>
  <c r="X2352" i="5"/>
  <c r="X2353" i="5"/>
  <c r="X2355" i="5"/>
  <c r="X2356" i="5"/>
  <c r="X2357" i="5"/>
  <c r="X2359" i="5"/>
  <c r="X2360" i="5"/>
  <c r="X2363" i="5"/>
  <c r="X2364" i="5"/>
  <c r="X2365" i="5"/>
  <c r="X2368" i="5"/>
  <c r="X2369" i="5"/>
  <c r="X2371" i="5"/>
  <c r="X2372" i="5"/>
  <c r="X2373" i="5"/>
  <c r="X2375" i="5"/>
  <c r="X2376" i="5"/>
  <c r="X2379" i="5"/>
  <c r="X2380" i="5"/>
  <c r="X2381" i="5"/>
  <c r="X2384" i="5"/>
  <c r="X2385" i="5"/>
  <c r="X2387" i="5"/>
  <c r="X2388" i="5"/>
  <c r="X2389" i="5"/>
  <c r="X2391" i="5"/>
  <c r="X2392" i="5"/>
  <c r="X2395" i="5"/>
  <c r="X2396" i="5"/>
  <c r="X2397" i="5"/>
  <c r="X2400" i="5"/>
  <c r="X2401" i="5"/>
  <c r="X2403" i="5"/>
  <c r="X2404" i="5"/>
  <c r="X2405" i="5"/>
  <c r="X2407" i="5"/>
  <c r="X2408" i="5"/>
  <c r="X2411" i="5"/>
  <c r="X2412" i="5"/>
  <c r="X2413" i="5"/>
  <c r="X2416" i="5"/>
  <c r="X2417" i="5"/>
  <c r="X2419" i="5"/>
  <c r="X2420" i="5"/>
  <c r="X2421" i="5"/>
  <c r="X2423" i="5"/>
  <c r="X2424" i="5"/>
  <c r="X2427" i="5"/>
  <c r="X2428" i="5"/>
  <c r="X2429" i="5"/>
  <c r="X2432" i="5"/>
  <c r="X2433" i="5"/>
  <c r="X2435" i="5"/>
  <c r="X2436" i="5"/>
  <c r="X2437" i="5"/>
  <c r="X2439" i="5"/>
  <c r="X2440" i="5"/>
  <c r="X2443" i="5"/>
  <c r="X2444" i="5"/>
  <c r="X2445" i="5"/>
  <c r="X2448" i="5"/>
  <c r="X2449" i="5"/>
  <c r="X2451" i="5"/>
  <c r="X2452" i="5"/>
  <c r="X2453" i="5"/>
  <c r="X2455" i="5"/>
  <c r="X2456" i="5"/>
  <c r="X2459" i="5"/>
  <c r="X2460" i="5"/>
  <c r="X2461" i="5"/>
  <c r="X2464" i="5"/>
  <c r="X2465" i="5"/>
  <c r="X2467" i="5"/>
  <c r="X2468" i="5"/>
  <c r="X2469" i="5"/>
  <c r="X2471" i="5"/>
  <c r="X2472" i="5"/>
  <c r="X2475" i="5"/>
  <c r="X2476" i="5"/>
  <c r="X2477" i="5"/>
  <c r="X2480" i="5"/>
  <c r="X2481" i="5"/>
  <c r="X2483" i="5"/>
  <c r="X2484" i="5"/>
  <c r="X2485" i="5"/>
  <c r="X2487" i="5"/>
  <c r="X2488" i="5"/>
  <c r="X2491" i="5"/>
  <c r="X2492" i="5"/>
  <c r="X2493" i="5"/>
  <c r="X2496" i="5"/>
  <c r="X2497"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1" i="6"/>
  <c r="D10"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AA14" i="4" a="1"/>
  <c r="AA14" i="4"/>
  <c r="AA15" i="4" a="1"/>
  <c r="B31" i="4"/>
  <c r="A18" i="6"/>
  <c r="F40" i="6"/>
  <c r="F51" i="6" s="1"/>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F116" i="6"/>
  <c r="A116" i="6"/>
  <c r="G116" i="6"/>
  <c r="H116" i="6"/>
  <c r="D116" i="6"/>
  <c r="F117" i="6"/>
  <c r="A117" i="6"/>
  <c r="G117" i="6"/>
  <c r="H117" i="6"/>
  <c r="D117" i="6"/>
  <c r="C117" i="6"/>
  <c r="H41" i="6"/>
  <c r="H42" i="6"/>
  <c r="F52" i="6"/>
  <c r="H52" i="6"/>
  <c r="F53" i="6"/>
  <c r="H53" i="6"/>
  <c r="C53" i="6"/>
  <c r="F63" i="6"/>
  <c r="H63" i="6"/>
  <c r="F64" i="6"/>
  <c r="H64" i="6"/>
  <c r="F74" i="6"/>
  <c r="H74" i="6"/>
  <c r="F75" i="6"/>
  <c r="H75" i="6"/>
  <c r="F85" i="6"/>
  <c r="H85" i="6"/>
  <c r="C85" i="6"/>
  <c r="F86" i="6"/>
  <c r="H86" i="6"/>
  <c r="F100" i="6"/>
  <c r="H100" i="6"/>
  <c r="D100" i="6" s="1"/>
  <c r="F101" i="6"/>
  <c r="H101" i="6"/>
  <c r="F30" i="6"/>
  <c r="H30" i="6"/>
  <c r="K116" i="6"/>
  <c r="F31" i="6"/>
  <c r="H31" i="6"/>
  <c r="K117" i="6"/>
  <c r="C31" i="6"/>
  <c r="D30" i="6"/>
  <c r="D31" i="6"/>
  <c r="D41" i="6"/>
  <c r="D42" i="6"/>
  <c r="D52" i="6"/>
  <c r="D53" i="6"/>
  <c r="D63" i="6"/>
  <c r="D64" i="6"/>
  <c r="D74" i="6"/>
  <c r="D75" i="6"/>
  <c r="D85" i="6"/>
  <c r="D86" i="6"/>
  <c r="F29" i="6"/>
  <c r="H29" i="6"/>
  <c r="D29" i="6" s="1"/>
  <c r="C29" i="6"/>
  <c r="A115" i="6"/>
  <c r="G115" i="6"/>
  <c r="D18" i="6"/>
  <c r="O31" i="4"/>
  <c r="P43" i="4"/>
  <c r="B43" i="4" s="1"/>
  <c r="A29" i="6" s="1"/>
  <c r="P55" i="4"/>
  <c r="B55" i="4"/>
  <c r="A40" i="6" s="1"/>
  <c r="B67" i="4"/>
  <c r="A51" i="6" s="1"/>
  <c r="B79" i="4"/>
  <c r="A62" i="6" s="1"/>
  <c r="B91" i="4"/>
  <c r="A73" i="6" s="1"/>
  <c r="B103" i="4"/>
  <c r="A84" i="6" s="1"/>
  <c r="B121" i="4"/>
  <c r="A99" i="6" s="1"/>
  <c r="AA16" i="4" a="1"/>
  <c r="AA16" i="4"/>
  <c r="A118" i="6"/>
  <c r="G118" i="6"/>
  <c r="AA17" i="4" a="1"/>
  <c r="AA17" i="4"/>
  <c r="A119" i="6"/>
  <c r="G119" i="6"/>
  <c r="B34" i="4"/>
  <c r="A21" i="6"/>
  <c r="F43" i="6"/>
  <c r="H43" i="6" s="1"/>
  <c r="F21" i="6"/>
  <c r="H21" i="6"/>
  <c r="C21" i="6"/>
  <c r="D21" i="6"/>
  <c r="F54" i="6"/>
  <c r="H54" i="6" s="1"/>
  <c r="F32" i="6"/>
  <c r="H32" i="6"/>
  <c r="K118" i="6" s="1"/>
  <c r="D32" i="6"/>
  <c r="O34" i="4"/>
  <c r="P46" i="4"/>
  <c r="B46" i="4" s="1"/>
  <c r="A32" i="6" s="1"/>
  <c r="P58" i="4"/>
  <c r="B58" i="4"/>
  <c r="A43" i="6" s="1"/>
  <c r="B70" i="4"/>
  <c r="A54" i="6" s="1"/>
  <c r="B82" i="4"/>
  <c r="A65" i="6" s="1"/>
  <c r="B94" i="4"/>
  <c r="A76" i="6" s="1"/>
  <c r="B106" i="4"/>
  <c r="A87" i="6" s="1"/>
  <c r="B124" i="4"/>
  <c r="A102" i="6" s="1"/>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103" i="6"/>
  <c r="H103" i="6"/>
  <c r="D103" i="6" s="1"/>
  <c r="F119" i="6"/>
  <c r="H119" i="6"/>
  <c r="D119" i="6"/>
  <c r="C55" i="6"/>
  <c r="C66" i="6"/>
  <c r="K119" i="6"/>
  <c r="C33" i="6"/>
  <c r="D33" i="6"/>
  <c r="D44" i="6"/>
  <c r="D55" i="6"/>
  <c r="D66" i="6"/>
  <c r="D77" i="6"/>
  <c r="D88"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77" i="4" s="1"/>
  <c r="A60" i="6" s="1"/>
  <c r="B99" i="4"/>
  <c r="A81" i="6"/>
  <c r="B87" i="4"/>
  <c r="A70" i="6"/>
  <c r="B75" i="4"/>
  <c r="A59" i="6"/>
  <c r="B63" i="4"/>
  <c r="A48" i="6"/>
  <c r="P51" i="4"/>
  <c r="B51" i="4"/>
  <c r="A37" i="6"/>
  <c r="Q41" i="4"/>
  <c r="B41" i="4" s="1"/>
  <c r="A27" i="6" s="1"/>
  <c r="A26" i="6"/>
  <c r="C112" i="6" l="1"/>
  <c r="C103" i="6"/>
  <c r="C101" i="6"/>
  <c r="D101" i="6"/>
  <c r="C100" i="6"/>
  <c r="H98" i="6"/>
  <c r="D98" i="6" s="1"/>
  <c r="C54" i="6"/>
  <c r="D54" i="6"/>
  <c r="D43" i="6"/>
  <c r="C43" i="6"/>
  <c r="F65" i="6"/>
  <c r="F118" i="6"/>
  <c r="H118" i="6" s="1"/>
  <c r="D118" i="6" s="1"/>
  <c r="F102" i="6"/>
  <c r="H102" i="6" s="1"/>
  <c r="C32" i="6"/>
  <c r="F62" i="6"/>
  <c r="H51" i="6"/>
  <c r="D51" i="6" s="1"/>
  <c r="B89" i="4"/>
  <c r="A71" i="6" s="1"/>
  <c r="F94" i="6"/>
  <c r="K115" i="6"/>
  <c r="C18" i="6"/>
  <c r="F99" i="6"/>
  <c r="H99" i="6" s="1"/>
  <c r="D99" i="6" s="1"/>
  <c r="F115" i="6"/>
  <c r="H115" i="6" s="1"/>
  <c r="D115" i="6" s="1"/>
  <c r="H40" i="6"/>
  <c r="C115" i="6"/>
  <c r="C99" i="6"/>
  <c r="B65" i="4"/>
  <c r="A49" i="6" s="1"/>
  <c r="B53" i="4"/>
  <c r="A38" i="6" s="1"/>
  <c r="B101" i="4"/>
  <c r="A82" i="6" s="1"/>
  <c r="F50" i="6"/>
  <c r="F111" i="6"/>
  <c r="H111" i="6" s="1"/>
  <c r="D111" i="6" s="1"/>
  <c r="F109" i="6"/>
  <c r="H109" i="6" s="1"/>
  <c r="D109" i="6" s="1"/>
  <c r="C114" i="6"/>
  <c r="C98" i="6"/>
  <c r="C28" i="6"/>
  <c r="H39" i="6"/>
  <c r="D39" i="6" s="1"/>
  <c r="X6" i="5"/>
  <c r="G124" i="6" a="1"/>
  <c r="G124" i="6" s="1"/>
  <c r="H124" i="6" s="1"/>
  <c r="D124" i="6" s="1"/>
  <c r="C5" i="6"/>
  <c r="C6" i="6"/>
  <c r="C15" i="6"/>
  <c r="G41" i="4"/>
  <c r="C12" i="6"/>
  <c r="D12" i="6"/>
  <c r="C13" i="6"/>
  <c r="G77" i="4"/>
  <c r="G89" i="4"/>
  <c r="G53" i="4"/>
  <c r="G101" i="4"/>
  <c r="D41" i="4"/>
  <c r="D53" i="4"/>
  <c r="D77" i="4"/>
  <c r="D101" i="4"/>
  <c r="D114" i="4"/>
  <c r="D65" i="4"/>
  <c r="C118" i="6" l="1"/>
  <c r="C102" i="6"/>
  <c r="D102" i="6"/>
  <c r="F76" i="6"/>
  <c r="H65" i="6"/>
  <c r="C109" i="6"/>
  <c r="F95" i="6"/>
  <c r="H94" i="6"/>
  <c r="F110" i="6"/>
  <c r="H110" i="6" s="1"/>
  <c r="F108" i="6"/>
  <c r="H108" i="6" s="1"/>
  <c r="C40" i="6"/>
  <c r="D40" i="6"/>
  <c r="C51" i="6"/>
  <c r="H62" i="6"/>
  <c r="F73" i="6"/>
  <c r="H50" i="6"/>
  <c r="F61" i="6"/>
  <c r="C39" i="6"/>
  <c r="C111" i="6"/>
  <c r="F87" i="6" l="1"/>
  <c r="H87" i="6" s="1"/>
  <c r="H76" i="6"/>
  <c r="C65" i="6"/>
  <c r="D65" i="6"/>
  <c r="D110" i="6"/>
  <c r="C110" i="6"/>
  <c r="D94" i="6"/>
  <c r="C94" i="6"/>
  <c r="F84" i="6"/>
  <c r="H84" i="6" s="1"/>
  <c r="H73" i="6"/>
  <c r="H95" i="6"/>
  <c r="F96" i="6"/>
  <c r="H96" i="6" s="1"/>
  <c r="C62" i="6"/>
  <c r="D62" i="6"/>
  <c r="D108" i="6"/>
  <c r="C108" i="6"/>
  <c r="F72" i="6"/>
  <c r="H61" i="6"/>
  <c r="D50" i="6"/>
  <c r="C50" i="6"/>
  <c r="D76" i="6" l="1"/>
  <c r="C76" i="6"/>
  <c r="D87" i="6"/>
  <c r="C87" i="6"/>
  <c r="D96" i="6"/>
  <c r="C96" i="6"/>
  <c r="D95" i="6"/>
  <c r="C95" i="6"/>
  <c r="D73" i="6"/>
  <c r="C73" i="6"/>
  <c r="D84" i="6"/>
  <c r="C84" i="6"/>
  <c r="D61" i="6"/>
  <c r="C61" i="6"/>
  <c r="F83" i="6"/>
  <c r="H83" i="6" s="1"/>
  <c r="H72" i="6"/>
  <c r="H125" i="6" s="1"/>
  <c r="D2" i="6" s="1"/>
  <c r="D72" i="6" l="1"/>
  <c r="C72" i="6"/>
  <c r="D83" i="6"/>
  <c r="C83" i="6"/>
</calcChain>
</file>

<file path=xl/comments1.xml><?xml version="1.0" encoding="utf-8"?>
<comments xmlns="http://schemas.openxmlformats.org/spreadsheetml/2006/main">
  <authors>
    <author>Connors, Jared M</author>
  </authors>
  <commentList>
    <comment ref="I160"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<sst xmlns="http://schemas.openxmlformats.org/spreadsheetml/2006/main" count="28041" uniqueCount="20122">
  <si>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</si>
  <si>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</si>
  <si>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</si>
  <si>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</si>
  <si>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</si>
  <si>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</si>
  <si>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</si>
  <si>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</si>
  <si>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</si>
  <si>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</si>
  <si>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</si>
  <si>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</si>
  <si>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</si>
  <si>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</si>
  <si>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</si>
  <si>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</si>
  <si>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</si>
  <si>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</si>
  <si>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</si>
  <si>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</si>
  <si>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</si>
  <si>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</si>
  <si>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</si>
  <si>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</si>
  <si>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</si>
  <si>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</si>
  <si>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</si>
  <si>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</si>
  <si>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</si>
  <si>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</si>
  <si>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</si>
  <si>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</si>
  <si>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</si>
  <si>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</si>
  <si>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</si>
  <si>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</si>
  <si>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</si>
  <si>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</si>
  <si>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</si>
  <si>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</si>
  <si>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</si>
  <si>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</si>
  <si>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</si>
  <si>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</si>
  <si>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</si>
  <si>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</si>
  <si>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</si>
  <si>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</si>
  <si>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</si>
  <si>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</si>
  <si>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</si>
  <si>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</si>
  <si>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</si>
  <si>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</si>
  <si>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</si>
  <si>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</si>
  <si>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</si>
  <si>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</si>
  <si>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</si>
  <si>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</si>
  <si>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</si>
  <si>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</si>
  <si>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</si>
  <si>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</si>
  <si>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</si>
  <si>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</si>
  <si>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</si>
  <si>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</si>
  <si>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</si>
  <si>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</si>
  <si>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</si>
  <si>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</si>
  <si>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</si>
  <si>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</si>
  <si>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</si>
  <si>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</si>
  <si>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</si>
  <si>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</si>
  <si>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</si>
  <si>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</si>
  <si>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</si>
  <si>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</si>
  <si>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</si>
  <si>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</si>
  <si>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</si>
  <si>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</si>
  <si>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</si>
  <si>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</si>
  <si>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</si>
  <si>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</si>
  <si>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</si>
  <si>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</si>
  <si>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</si>
  <si>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</si>
  <si>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</si>
  <si>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</si>
  <si>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</si>
  <si>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</si>
  <si>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</si>
  <si>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</si>
  <si>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</si>
  <si>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</si>
  <si>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</si>
  <si>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</si>
  <si>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</si>
  <si>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</si>
  <si>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</si>
  <si>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</si>
  <si>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</si>
  <si>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</si>
  <si>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</si>
  <si>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</si>
  <si>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</si>
  <si>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</si>
  <si>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</si>
  <si>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</si>
  <si>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</si>
  <si>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</si>
  <si>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</si>
  <si>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</si>
  <si>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</si>
  <si>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</si>
  <si>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</si>
  <si>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</si>
  <si>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</si>
  <si>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</si>
  <si>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</si>
  <si>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</si>
  <si>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</si>
  <si>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</si>
  <si>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</si>
  <si>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</si>
  <si>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</si>
  <si>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</si>
  <si>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</si>
  <si>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</si>
  <si>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</si>
  <si>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</si>
  <si>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</si>
  <si>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</si>
  <si>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</si>
  <si>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</si>
  <si>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</si>
  <si>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</si>
  <si>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</si>
  <si>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</si>
  <si>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</si>
  <si>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</si>
  <si>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</si>
  <si>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</si>
  <si>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</si>
  <si>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</si>
  <si>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</si>
  <si>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</si>
  <si>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</si>
  <si>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</si>
  <si>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</si>
  <si>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</si>
  <si>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</si>
  <si>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</si>
  <si>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</si>
  <si>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</si>
  <si>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</si>
  <si>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</si>
  <si>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</si>
  <si>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</si>
  <si>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</si>
  <si>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</si>
  <si>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</si>
  <si>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</si>
  <si>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</si>
  <si>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</si>
  <si>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</si>
  <si>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</si>
  <si>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</si>
  <si>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</si>
  <si>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</si>
  <si>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</si>
  <si>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</si>
  <si>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</si>
  <si>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</si>
  <si>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</si>
  <si>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</si>
  <si>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</si>
  <si>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</si>
  <si>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</si>
  <si>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</si>
  <si>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</si>
  <si>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</si>
  <si>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</si>
  <si>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</si>
  <si>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</si>
  <si>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</si>
  <si>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</si>
  <si>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</si>
  <si>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</si>
  <si>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</si>
  <si>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</si>
  <si>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</si>
  <si>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</si>
  <si>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</si>
  <si>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</si>
  <si>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</si>
  <si>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</si>
  <si>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</si>
  <si>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</si>
  <si>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</si>
  <si>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</si>
  <si>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</si>
  <si>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</si>
  <si>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</si>
  <si>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</si>
  <si>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</si>
  <si>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</si>
  <si>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</si>
  <si>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</si>
  <si>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</si>
  <si>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</si>
  <si>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</si>
  <si>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</si>
  <si>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</si>
  <si>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</si>
  <si>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</si>
  <si>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</si>
  <si>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</si>
  <si>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</si>
  <si>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</si>
  <si>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</si>
  <si>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</si>
  <si>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</si>
  <si>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</si>
  <si>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</si>
  <si>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</si>
  <si>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</si>
  <si>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</si>
  <si>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</si>
  <si>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</si>
  <si>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</si>
  <si>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</si>
  <si>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</si>
  <si>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</si>
  <si>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</si>
  <si>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</si>
  <si>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</si>
  <si>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</si>
  <si>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</si>
  <si>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</si>
  <si>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</si>
  <si>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</si>
  <si>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</si>
  <si>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</si>
  <si>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</si>
  <si>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</si>
  <si>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</si>
  <si>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</si>
  <si>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</si>
  <si>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</si>
  <si>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</si>
  <si>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</si>
  <si>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</si>
  <si>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</si>
  <si>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</si>
  <si>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</si>
  <si>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</si>
  <si>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</si>
  <si>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</si>
  <si>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</si>
  <si>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</si>
  <si>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</si>
  <si>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</si>
  <si>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</si>
  <si>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</si>
  <si>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</si>
  <si>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</si>
  <si>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</si>
  <si>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</si>
  <si>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</si>
  <si>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</si>
  <si>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</si>
  <si>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</si>
  <si>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</si>
  <si>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</si>
  <si>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</si>
  <si>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</si>
  <si>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</si>
  <si>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</si>
  <si>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</si>
  <si>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</si>
  <si>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</si>
  <si>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</si>
  <si>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</si>
  <si>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</si>
  <si>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</si>
  <si>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</si>
  <si>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</si>
  <si>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</si>
  <si>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</si>
  <si>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</si>
  <si>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</si>
  <si>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</si>
  <si>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</si>
  <si>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</si>
  <si>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</si>
  <si>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</si>
  <si>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</si>
  <si>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</si>
  <si>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</si>
  <si>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</si>
  <si>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</si>
  <si>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</si>
  <si>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</si>
  <si>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</si>
  <si>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</si>
  <si>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</si>
  <si>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</si>
  <si>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</si>
  <si>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</si>
  <si>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</si>
  <si>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</si>
  <si>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</si>
  <si>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</si>
  <si>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</si>
  <si>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</si>
  <si>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</si>
  <si>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</si>
  <si>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</si>
  <si>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</si>
  <si>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</si>
  <si>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</si>
  <si>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</si>
  <si>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</si>
  <si>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</si>
  <si>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</si>
  <si>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</si>
  <si>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</si>
  <si>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</si>
  <si>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</si>
  <si>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</si>
  <si>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</si>
  <si>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</si>
  <si>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</si>
  <si>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</si>
  <si>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</si>
  <si>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</si>
  <si>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</si>
  <si>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</si>
  <si>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</si>
  <si>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</si>
  <si>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</si>
  <si>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</si>
  <si>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</si>
  <si>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</si>
  <si>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</si>
  <si>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</si>
  <si>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</si>
  <si>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</si>
  <si>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</si>
  <si>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</si>
  <si>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</si>
  <si>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</si>
  <si>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</si>
  <si>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</si>
  <si>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</si>
  <si>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</si>
  <si>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</si>
  <si>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</si>
  <si>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</si>
  <si>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</si>
  <si>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</si>
  <si>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</si>
  <si>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</si>
  <si>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</si>
  <si>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</si>
  <si>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</si>
  <si>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</si>
  <si>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</si>
  <si>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</si>
  <si>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</si>
  <si>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</si>
  <si>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</si>
  <si>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</si>
  <si>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</si>
  <si>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</si>
  <si>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</si>
  <si>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</si>
  <si>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</si>
  <si>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</si>
  <si>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</si>
  <si>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</si>
  <si>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</si>
  <si>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</si>
  <si>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</si>
  <si>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</si>
  <si>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</si>
  <si>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</si>
  <si>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</si>
  <si>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</si>
  <si>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</si>
  <si>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</si>
  <si>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</si>
  <si>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</si>
  <si>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</si>
  <si>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</si>
  <si>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</si>
  <si>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</si>
  <si>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</si>
  <si>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</si>
  <si>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</si>
  <si>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</si>
  <si>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</si>
  <si>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</si>
  <si>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</si>
  <si>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</si>
  <si>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</si>
  <si>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</si>
  <si>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</si>
  <si>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</si>
  <si>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</si>
  <si>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</si>
  <si>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</si>
  <si>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</si>
  <si>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</si>
  <si>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</si>
  <si>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</si>
  <si>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</si>
  <si>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</si>
  <si>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</si>
  <si>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</si>
  <si>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</si>
  <si>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</si>
  <si>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</si>
  <si>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</si>
  <si>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</si>
  <si>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</si>
  <si>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</si>
  <si>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</si>
  <si>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</si>
  <si>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</si>
  <si>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</si>
  <si>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</si>
  <si>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</si>
  <si>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</si>
  <si>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</si>
  <si>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</si>
  <si>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</si>
  <si>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</si>
  <si>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</si>
  <si>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</si>
  <si>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</si>
  <si>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</si>
  <si>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</si>
  <si>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</si>
  <si>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</si>
  <si>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</si>
  <si>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</si>
  <si>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</si>
  <si>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</si>
  <si>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</si>
  <si>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</si>
  <si>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</si>
  <si>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</si>
  <si>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</si>
  <si>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</si>
  <si>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</si>
  <si>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</si>
  <si>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</si>
  <si>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</si>
  <si>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</si>
  <si>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</si>
  <si>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</si>
  <si>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</si>
  <si>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</si>
  <si>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</si>
  <si>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</si>
  <si>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</si>
  <si>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</si>
  <si>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</si>
  <si>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</si>
  <si>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</si>
  <si>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</si>
  <si>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</si>
  <si>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</si>
  <si>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</si>
  <si>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</si>
  <si>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</si>
  <si>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</si>
  <si>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</si>
  <si>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</si>
  <si>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</si>
  <si>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</si>
  <si>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</si>
  <si>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</si>
  <si>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</si>
  <si>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</si>
  <si>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</si>
  <si>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</si>
  <si>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</si>
  <si>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</si>
  <si>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</si>
  <si>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</si>
  <si>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</si>
  <si>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</si>
  <si>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</si>
  <si>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</si>
  <si>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</si>
  <si>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</si>
  <si>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</si>
  <si>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</si>
  <si>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</si>
  <si>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</si>
  <si>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</si>
  <si>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</si>
  <si>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</si>
  <si>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</si>
  <si>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</si>
  <si>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</si>
  <si>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</si>
  <si>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</si>
  <si>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</si>
  <si>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</si>
  <si>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</si>
  <si>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</si>
  <si>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</si>
  <si>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</si>
  <si>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</si>
  <si>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</si>
  <si>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</si>
  <si>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</si>
  <si>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</si>
  <si>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</si>
  <si>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</si>
  <si>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</si>
  <si>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</si>
  <si>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</si>
  <si>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</si>
  <si>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</si>
  <si>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</si>
  <si>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</si>
  <si>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</si>
  <si>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</si>
  <si>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</si>
  <si>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</si>
  <si>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</si>
  <si>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</si>
  <si>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</si>
  <si>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</si>
  <si>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</si>
  <si>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</si>
  <si>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</si>
  <si>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</si>
  <si>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</si>
  <si>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</si>
  <si>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</si>
  <si>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</si>
  <si>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</si>
  <si>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</si>
  <si>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</si>
  <si>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</si>
  <si>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</si>
  <si>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</si>
  <si>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</si>
  <si>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</si>
  <si>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</si>
  <si>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</si>
  <si>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</si>
  <si>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</si>
  <si>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</si>
  <si>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</si>
  <si>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</si>
  <si>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</si>
  <si>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</si>
  <si>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</si>
  <si>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</si>
  <si>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</si>
  <si>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</si>
  <si>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</si>
  <si>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</si>
  <si>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</si>
  <si>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</si>
  <si>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</si>
  <si>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</si>
  <si>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</si>
  <si>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</si>
  <si>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</si>
  <si>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</si>
  <si>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</si>
  <si>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</si>
  <si>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</si>
  <si>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</si>
  <si>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</si>
  <si>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</si>
  <si>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</si>
  <si>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</si>
  <si>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</si>
  <si>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</si>
  <si>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</si>
  <si>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</si>
  <si>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</si>
  <si>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</si>
  <si>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</si>
  <si>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</si>
  <si>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</si>
  <si>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</si>
  <si>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</si>
  <si>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</si>
  <si>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</si>
  <si>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</si>
  <si>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</si>
  <si>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</si>
  <si>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</si>
  <si>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</si>
  <si>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</si>
  <si>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</si>
  <si>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</si>
  <si>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</si>
  <si>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</si>
  <si>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</si>
  <si>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</si>
  <si>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</si>
  <si>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</si>
  <si>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</si>
  <si>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</si>
  <si>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</si>
  <si>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</si>
  <si>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</si>
  <si>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</si>
  <si>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</si>
  <si>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</si>
  <si>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</si>
  <si>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</si>
  <si>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</si>
  <si>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</si>
  <si>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</si>
  <si>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</si>
  <si>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</si>
  <si>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</si>
  <si>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</si>
  <si>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</si>
  <si>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</si>
  <si>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</si>
  <si>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</si>
  <si>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</si>
  <si>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</si>
  <si>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</si>
  <si>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</si>
  <si>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</si>
  <si>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</si>
  <si>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</si>
  <si>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</si>
  <si>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</si>
  <si>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</si>
  <si>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</si>
  <si>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</si>
  <si>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</si>
  <si>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</si>
  <si>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</si>
  <si>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</si>
  <si>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</si>
  <si>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</si>
  <si>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</si>
  <si>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</si>
  <si>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</si>
  <si>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</si>
  <si>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</si>
  <si>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</si>
  <si>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</si>
  <si>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</si>
  <si>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</si>
  <si>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</si>
  <si>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</si>
  <si>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</si>
  <si>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</si>
  <si>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</si>
  <si>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</si>
  <si>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</si>
  <si>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</si>
  <si>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</si>
  <si>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</si>
  <si>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</si>
  <si>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</si>
  <si>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</si>
  <si>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</si>
  <si>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</si>
  <si>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</si>
  <si>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</si>
  <si>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</si>
  <si>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</si>
  <si>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</si>
  <si>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</si>
  <si>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</si>
  <si>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</si>
  <si>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</si>
  <si>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</si>
  <si>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</si>
  <si>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</si>
  <si>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</si>
  <si>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</si>
  <si>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</si>
  <si>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</si>
  <si>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</si>
  <si>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</si>
  <si>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</si>
  <si>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</si>
  <si>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</si>
  <si>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</si>
  <si>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</si>
  <si>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</si>
  <si>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</si>
  <si>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</si>
  <si>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</si>
  <si>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</si>
  <si>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</si>
  <si>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</si>
  <si>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</si>
  <si>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</si>
  <si>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</si>
  <si>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</si>
  <si>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</si>
  <si>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</si>
  <si>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</si>
  <si>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</si>
  <si>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</si>
  <si>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</si>
  <si>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</si>
  <si>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</si>
  <si>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</si>
  <si>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</si>
  <si>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</si>
  <si>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</si>
  <si>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</si>
  <si>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</si>
  <si>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</si>
  <si>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</si>
  <si>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</si>
  <si>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</si>
  <si>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</si>
  <si>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</si>
  <si>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</si>
  <si>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</si>
  <si>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</si>
  <si>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</si>
  <si>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</si>
  <si>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</si>
  <si>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</si>
  <si>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</si>
  <si>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</si>
  <si>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</si>
  <si>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</si>
  <si>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</si>
  <si>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</si>
  <si>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</si>
  <si>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</si>
  <si>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</si>
  <si>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</si>
  <si>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</si>
  <si>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</si>
  <si>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</si>
  <si>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</si>
  <si>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</si>
  <si>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</si>
  <si>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</si>
  <si>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</si>
  <si>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</si>
  <si>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</si>
  <si>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</si>
  <si>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</si>
  <si>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</si>
  <si>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</si>
  <si>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</si>
  <si>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</si>
  <si>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</si>
  <si>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</si>
  <si>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</si>
  <si>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</si>
  <si>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</si>
  <si>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</si>
  <si>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</si>
  <si>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</si>
  <si>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</si>
  <si>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</si>
  <si>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</si>
  <si>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</si>
  <si>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</si>
  <si>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</si>
  <si>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</si>
  <si>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</si>
  <si>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</si>
  <si>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</si>
  <si>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</si>
  <si>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</si>
  <si>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</si>
  <si>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</si>
  <si>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</si>
  <si>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</si>
  <si>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</si>
  <si>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</si>
  <si>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</si>
  <si>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</si>
  <si>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</si>
  <si>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</si>
  <si>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</si>
  <si>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</si>
  <si>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</si>
  <si>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</si>
  <si>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</si>
  <si>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</si>
  <si>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</si>
  <si>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</si>
  <si>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</si>
  <si>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</si>
  <si>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</si>
  <si>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</si>
  <si>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</si>
  <si>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</si>
  <si>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</si>
  <si>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</si>
  <si>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</si>
  <si>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</si>
  <si>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</si>
  <si>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</si>
  <si>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</si>
  <si>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</si>
  <si>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</si>
  <si>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</si>
  <si>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</si>
  <si>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</si>
  <si>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</si>
  <si>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</si>
  <si>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</si>
  <si>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</si>
  <si>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</si>
  <si>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</si>
  <si>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</si>
  <si>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</si>
  <si>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</si>
  <si>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</si>
  <si>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</si>
  <si>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</si>
  <si>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</si>
  <si>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</si>
  <si>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</si>
  <si>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</si>
  <si>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</si>
  <si>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</si>
  <si>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</si>
  <si>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</si>
  <si>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</si>
  <si>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</si>
  <si>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</si>
  <si>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</si>
  <si>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</si>
  <si>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</si>
  <si>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</si>
  <si>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</si>
  <si>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</si>
  <si>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</si>
  <si>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</si>
  <si>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</si>
  <si>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</si>
  <si>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</si>
  <si>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</si>
  <si>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</si>
  <si>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</si>
  <si>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</si>
  <si>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</si>
  <si>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</si>
  <si>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</si>
  <si>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</si>
  <si>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</si>
  <si>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</si>
  <si>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</si>
  <si>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</si>
  <si>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</si>
  <si>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</si>
  <si>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</si>
  <si>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</si>
  <si>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</si>
  <si>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</si>
  <si>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</si>
  <si>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</si>
  <si>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</si>
  <si>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</si>
  <si>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</si>
  <si>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</si>
  <si>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</si>
  <si>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</si>
  <si>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</si>
  <si>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</si>
  <si>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</si>
  <si>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</si>
  <si>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</si>
  <si>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</si>
  <si>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</si>
  <si>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</si>
  <si>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</si>
  <si>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</si>
  <si>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</si>
  <si>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</si>
  <si>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</si>
  <si>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</si>
  <si>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</si>
  <si>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</si>
  <si>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</si>
  <si>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</si>
  <si>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</si>
  <si>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</si>
  <si>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</si>
  <si>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</si>
  <si>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</si>
  <si>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</si>
  <si>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</si>
  <si>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</si>
  <si>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</si>
  <si>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</si>
  <si>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</si>
  <si>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</si>
  <si>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</si>
  <si>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</si>
  <si>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</si>
  <si>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</si>
  <si>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</si>
  <si>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</si>
  <si>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</si>
  <si>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</si>
  <si>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</si>
  <si>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</si>
  <si>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</si>
  <si>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</si>
  <si>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</si>
  <si>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</si>
  <si>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</si>
  <si>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</si>
  <si>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</si>
  <si>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</si>
  <si>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</si>
  <si>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</si>
  <si>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</si>
  <si>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</si>
  <si>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</si>
  <si>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</si>
  <si>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</si>
  <si>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</si>
  <si>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</si>
  <si>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</si>
  <si>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</si>
  <si>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</si>
  <si>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</si>
  <si>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</si>
  <si>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</si>
  <si>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</si>
  <si>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</si>
  <si>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</si>
  <si>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</si>
  <si>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</si>
  <si>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</si>
  <si>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</si>
  <si>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</si>
  <si>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</si>
  <si>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</si>
  <si>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</si>
  <si>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</si>
  <si>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</si>
  <si>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</si>
  <si>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</si>
  <si>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</si>
  <si>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</si>
  <si>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</si>
  <si>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</si>
  <si>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</si>
  <si>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</si>
  <si>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</si>
  <si>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</si>
  <si>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</si>
  <si>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</si>
  <si>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</si>
  <si>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</si>
  <si>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</si>
  <si>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</si>
  <si>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</si>
  <si>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</si>
  <si>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</si>
  <si>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</si>
  <si>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</si>
  <si>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</si>
  <si>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</si>
  <si>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</si>
  <si>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</si>
  <si>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</si>
  <si>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</si>
  <si>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</si>
  <si>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</si>
  <si>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</si>
  <si>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</si>
  <si>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</si>
  <si>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</si>
  <si>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</si>
  <si>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</si>
  <si>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</si>
  <si>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</si>
  <si>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</si>
  <si>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</si>
  <si>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</si>
  <si>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</si>
  <si>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</si>
  <si>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</si>
  <si>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</si>
  <si>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</si>
  <si>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</si>
  <si>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</si>
  <si>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</si>
  <si>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</si>
  <si>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</si>
  <si>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</si>
  <si>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</si>
  <si>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</si>
  <si>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</si>
  <si>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</si>
  <si>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</si>
  <si>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</si>
  <si>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</si>
  <si>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</si>
  <si>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</si>
  <si>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</si>
  <si>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</si>
  <si>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</si>
  <si>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</si>
  <si>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</si>
  <si>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</si>
  <si>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</si>
  <si>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</si>
  <si>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</si>
  <si>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</si>
  <si>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</si>
  <si>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</si>
  <si>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</si>
  <si>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</si>
  <si>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</si>
  <si>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</si>
  <si>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</si>
  <si>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</si>
  <si>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</si>
  <si>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</si>
  <si>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</si>
  <si>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</si>
  <si>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</si>
  <si>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</si>
  <si>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</si>
  <si>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</si>
  <si>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</si>
  <si>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</si>
  <si>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</si>
  <si>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</si>
  <si>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</si>
  <si>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</si>
  <si>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</si>
  <si>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</si>
  <si>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</si>
  <si>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</si>
  <si>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</si>
  <si>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</si>
  <si>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</si>
  <si>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</si>
  <si>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</si>
  <si>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</si>
  <si>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</si>
  <si>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</si>
  <si>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</si>
  <si>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</si>
  <si>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</si>
  <si>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</si>
  <si>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</si>
  <si>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</si>
  <si>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</si>
  <si>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</si>
  <si>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</si>
  <si>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</si>
  <si>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</si>
  <si>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</si>
  <si>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</si>
  <si>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</si>
  <si>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</si>
  <si>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</si>
  <si>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</si>
  <si>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</si>
  <si>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</si>
  <si>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</si>
  <si>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</si>
  <si>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</si>
  <si>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</si>
  <si>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</si>
  <si>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</si>
  <si>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</si>
  <si>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</si>
  <si>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</si>
  <si>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</si>
  <si>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</si>
  <si>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</si>
  <si>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</si>
  <si>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</si>
  <si>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</si>
  <si>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</si>
  <si>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</si>
  <si>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</si>
  <si>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</si>
  <si>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</si>
  <si>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</si>
  <si>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</si>
  <si>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</si>
  <si>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</si>
  <si>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</si>
  <si>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</si>
  <si>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</si>
  <si>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</si>
  <si>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</si>
  <si>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</si>
  <si>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</si>
  <si>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</si>
  <si>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</si>
  <si>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</si>
  <si>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</si>
  <si>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</si>
  <si>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</si>
  <si>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</si>
  <si>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</si>
  <si>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</si>
  <si>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</si>
  <si>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</si>
  <si>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</si>
  <si>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</si>
  <si>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</si>
  <si>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</si>
  <si>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</si>
  <si>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</si>
  <si>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</si>
  <si>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</si>
  <si>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</si>
  <si>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</si>
  <si>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</si>
  <si>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</si>
  <si>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</si>
  <si>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</si>
  <si>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</si>
  <si>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</si>
  <si>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</si>
  <si>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</si>
  <si>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</si>
  <si>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</si>
  <si>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</si>
  <si>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</si>
  <si>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</si>
  <si>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</si>
  <si>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</si>
  <si>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</si>
  <si>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</si>
  <si>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</si>
  <si>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</si>
  <si>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</si>
  <si>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</si>
  <si>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</si>
  <si>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</si>
  <si>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</si>
  <si>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</si>
  <si>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</si>
  <si>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</si>
  <si>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</si>
  <si>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</si>
  <si>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</si>
  <si>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</si>
  <si>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</si>
  <si>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</si>
  <si>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</si>
  <si>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</si>
  <si>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</si>
  <si>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</si>
  <si>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</si>
  <si>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</si>
  <si>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</si>
  <si>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</si>
  <si>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</si>
  <si>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</si>
  <si>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</si>
  <si>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</si>
  <si>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</si>
  <si>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</si>
  <si>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</si>
  <si>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</si>
  <si>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</si>
  <si>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</si>
  <si>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</si>
  <si>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</si>
  <si>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</si>
  <si>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</si>
  <si>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</si>
  <si>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</si>
  <si>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</si>
  <si>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</si>
  <si>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</si>
  <si>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</si>
  <si>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</si>
  <si>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</si>
  <si>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</si>
  <si>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</si>
  <si>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</si>
  <si>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</si>
  <si>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</si>
  <si>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</si>
  <si>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</si>
  <si>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</si>
  <si>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</si>
  <si>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</si>
  <si>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</si>
  <si>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</si>
  <si>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</si>
  <si>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</si>
  <si>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</si>
  <si>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</si>
  <si>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</si>
  <si>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</si>
  <si>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</si>
  <si>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</si>
  <si>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</si>
  <si>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</si>
  <si>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</si>
  <si>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</si>
  <si>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</si>
  <si>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</si>
  <si>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</si>
  <si>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</si>
  <si>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</si>
  <si>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</si>
  <si>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</si>
  <si>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</si>
  <si>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</si>
  <si>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</si>
  <si>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</si>
  <si>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</si>
  <si>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</si>
  <si>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</si>
  <si>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</si>
  <si>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</si>
  <si>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</si>
  <si>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</si>
  <si>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</si>
  <si>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</si>
  <si>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</si>
  <si>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</si>
  <si>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</si>
  <si>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</si>
  <si>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</si>
  <si>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</si>
  <si>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</si>
  <si>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</si>
  <si>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</si>
  <si>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</si>
  <si>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</si>
  <si>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</si>
  <si>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</si>
  <si>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</si>
  <si>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</si>
  <si>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</si>
  <si>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</si>
  <si>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</si>
  <si>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</si>
  <si>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</si>
  <si>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</si>
  <si>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</si>
  <si>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</si>
  <si>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</si>
  <si>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</si>
  <si>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</si>
  <si>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</si>
  <si>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</si>
  <si>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</si>
  <si>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</si>
  <si>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</si>
  <si>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</si>
  <si>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</si>
  <si>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</si>
  <si>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</si>
  <si>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</si>
  <si>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</si>
  <si>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</si>
  <si>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</si>
  <si>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</si>
  <si>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</si>
  <si>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</si>
  <si>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</si>
  <si>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</si>
  <si>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</si>
  <si>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</si>
  <si>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</si>
  <si>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</si>
  <si>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</si>
  <si>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</si>
  <si>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</si>
  <si>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</si>
  <si>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</si>
  <si>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</si>
  <si>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</si>
  <si>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</si>
  <si>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</si>
  <si>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</si>
  <si>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</si>
  <si>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</si>
  <si>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</si>
  <si>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</si>
  <si>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</si>
  <si>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</si>
  <si>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</si>
  <si>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</si>
  <si>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</si>
  <si>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</si>
  <si>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</si>
  <si>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</si>
  <si>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</si>
  <si>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</si>
  <si>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</si>
  <si>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</si>
  <si>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</si>
  <si>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</si>
  <si>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</si>
  <si>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</si>
  <si>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</si>
  <si>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</si>
  <si>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</si>
  <si>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</si>
  <si>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</si>
  <si>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</si>
  <si>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</si>
  <si>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</si>
  <si>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</si>
  <si>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</si>
  <si>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</si>
  <si>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</si>
  <si>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</si>
  <si>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</si>
  <si>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</si>
  <si>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</si>
  <si>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</si>
  <si>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</si>
  <si>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</si>
  <si>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</si>
  <si>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</si>
  <si>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</si>
  <si>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</si>
  <si>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</si>
  <si>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</si>
  <si>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</si>
  <si>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</si>
  <si>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</si>
  <si>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</si>
  <si>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</si>
  <si>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</si>
  <si>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</si>
  <si>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</si>
  <si>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</si>
  <si>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</si>
  <si>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</si>
  <si>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</si>
  <si>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</si>
  <si>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</si>
  <si>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</si>
  <si>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</si>
  <si>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</si>
  <si>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</si>
  <si>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</si>
  <si>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</si>
  <si>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</si>
  <si>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</si>
  <si>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</si>
  <si>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</si>
  <si>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</si>
  <si>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</si>
  <si>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</si>
  <si>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</si>
  <si>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</si>
  <si>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</si>
  <si>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</si>
  <si>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</si>
  <si>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</si>
  <si>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</si>
  <si>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</si>
  <si>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</si>
  <si>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</si>
  <si>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</si>
  <si>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</si>
  <si>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</si>
  <si>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</si>
  <si>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</si>
  <si>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</si>
  <si>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</si>
  <si>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</si>
  <si>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</si>
  <si>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</si>
  <si>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</si>
  <si>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</si>
  <si>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</si>
  <si>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</si>
  <si>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</si>
  <si>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</si>
  <si>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</si>
  <si>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</si>
  <si>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</si>
  <si>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</si>
  <si>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</si>
  <si>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</si>
  <si>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</si>
  <si>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</si>
  <si>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</si>
  <si>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</si>
  <si>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</si>
  <si>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</si>
  <si>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</si>
  <si>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</si>
  <si>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</si>
  <si>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</si>
  <si>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</si>
  <si>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</si>
  <si>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</si>
  <si>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</si>
  <si>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</si>
  <si>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</si>
  <si>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</si>
  <si>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</si>
  <si>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</si>
  <si>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</si>
  <si>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</si>
  <si>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</si>
  <si>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</si>
  <si>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</si>
  <si>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</si>
  <si>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</si>
  <si>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</si>
  <si>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</si>
  <si>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</si>
  <si>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</si>
  <si>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</si>
  <si>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</si>
  <si>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</si>
  <si>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</si>
  <si>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</si>
  <si>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</si>
  <si>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</si>
  <si>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</si>
  <si>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</si>
  <si>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</si>
  <si>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</si>
  <si>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</si>
  <si>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</si>
  <si>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</si>
  <si>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</si>
  <si>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</si>
  <si>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</si>
  <si>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</si>
  <si>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</si>
  <si>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</si>
  <si>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</si>
  <si>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</si>
  <si>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</si>
  <si>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</si>
  <si>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</si>
  <si>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</si>
  <si>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</si>
  <si>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</si>
  <si>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</si>
  <si>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</si>
  <si>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</si>
  <si>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</si>
  <si>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</si>
  <si>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</si>
  <si>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</si>
  <si>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</si>
  <si>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</si>
  <si>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</si>
  <si>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</si>
  <si>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</si>
  <si>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</si>
  <si>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</si>
  <si>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</si>
  <si>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</si>
  <si>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</si>
  <si>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</si>
  <si>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</si>
  <si>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</si>
  <si>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</si>
  <si>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</si>
  <si>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</si>
  <si>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</si>
  <si>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</si>
  <si>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</si>
  <si>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</si>
  <si>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</si>
  <si>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</si>
  <si>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</si>
  <si>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</si>
  <si>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</si>
  <si>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</si>
  <si>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</si>
  <si>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</si>
  <si>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</si>
  <si>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</si>
  <si>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</si>
  <si>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</si>
  <si>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</si>
  <si>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</si>
  <si>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</si>
  <si>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</si>
  <si>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</si>
  <si>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</si>
  <si>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</si>
  <si>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</si>
  <si>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</si>
  <si>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</si>
  <si>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</si>
  <si>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</si>
  <si>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</si>
  <si>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</si>
  <si>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</si>
  <si>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</si>
  <si>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</si>
  <si>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</si>
  <si>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</si>
  <si>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</si>
  <si>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</si>
  <si>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</si>
  <si>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</si>
  <si>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</si>
  <si>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</si>
  <si>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</si>
  <si>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</si>
  <si>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</si>
  <si>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</si>
  <si>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</si>
  <si>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</si>
  <si>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</si>
  <si>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</si>
  <si>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</si>
  <si>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</si>
  <si>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</si>
  <si>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</si>
  <si>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</si>
  <si>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</si>
  <si>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</si>
  <si>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</si>
  <si>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</si>
  <si>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</si>
  <si>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</si>
  <si>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</si>
  <si>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</si>
  <si>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</si>
  <si>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</si>
  <si>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</si>
  <si>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</si>
  <si>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</si>
  <si>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</si>
  <si>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</si>
  <si>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</si>
  <si>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</si>
  <si>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</si>
  <si>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</si>
  <si>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</si>
  <si>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</si>
  <si>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</si>
  <si>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</si>
  <si>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</si>
  <si>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</si>
  <si>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</si>
  <si>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</si>
  <si>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</si>
  <si>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</si>
  <si>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</si>
  <si>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</si>
  <si>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</si>
  <si>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</si>
  <si>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</si>
  <si>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</si>
  <si>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</si>
  <si>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</si>
  <si>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</si>
  <si>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</si>
  <si>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</si>
  <si>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</si>
  <si>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</si>
  <si>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</si>
  <si>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</si>
  <si>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</si>
  <si>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</si>
  <si>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</si>
  <si>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</si>
  <si>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</si>
  <si>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</si>
  <si>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</si>
  <si>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</si>
  <si>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</si>
  <si>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</si>
  <si>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</si>
  <si>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</si>
  <si>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</si>
  <si>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</si>
  <si>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</si>
  <si>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</si>
  <si>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</si>
  <si>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</si>
  <si>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</si>
  <si>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</si>
  <si>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</si>
  <si>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</si>
  <si>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</si>
  <si>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</si>
  <si>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</si>
  <si>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</si>
  <si>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</si>
  <si>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</si>
  <si>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</si>
  <si>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</si>
  <si>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</si>
  <si>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</si>
  <si>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</si>
  <si>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</si>
  <si>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</si>
  <si>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</si>
  <si>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</si>
  <si>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</si>
  <si>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</si>
  <si>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</si>
  <si>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</si>
  <si>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</si>
  <si>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</si>
  <si>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</si>
  <si>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</si>
  <si>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</si>
  <si>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</si>
  <si>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</si>
  <si>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</si>
  <si>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</si>
  <si>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</si>
  <si>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</si>
  <si>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</si>
  <si>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</si>
  <si>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</si>
  <si>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</si>
  <si>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</si>
  <si>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</si>
  <si>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</si>
  <si>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</si>
  <si>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</si>
  <si>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</si>
  <si>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</si>
  <si>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</si>
  <si>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</si>
  <si>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</si>
  <si>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</si>
  <si>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</si>
  <si>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</si>
  <si>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</si>
  <si>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</si>
  <si>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</si>
  <si>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</si>
  <si>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</si>
  <si>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</si>
  <si>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</si>
  <si>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</si>
  <si>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</si>
  <si>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</si>
  <si>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</si>
  <si>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</si>
  <si>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</si>
  <si>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</si>
  <si>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</si>
  <si>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</si>
  <si>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</si>
  <si>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</si>
  <si>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</si>
  <si>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</si>
  <si>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</si>
  <si>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</si>
  <si>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</si>
  <si>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</si>
  <si>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</si>
  <si>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</si>
  <si>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</si>
  <si>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</si>
  <si>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</si>
  <si>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</si>
  <si>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</si>
  <si>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</si>
  <si>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</si>
  <si>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</si>
  <si>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</si>
  <si>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</si>
  <si>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</si>
  <si>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</si>
  <si>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</si>
  <si>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</si>
  <si>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</si>
  <si>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</si>
  <si>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</si>
  <si>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</si>
  <si>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</si>
  <si>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</si>
  <si>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</si>
  <si>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</si>
  <si>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</si>
  <si>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</si>
  <si>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</si>
  <si>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</si>
  <si>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</si>
  <si>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</si>
  <si>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</si>
  <si>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</si>
  <si>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</si>
  <si>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</si>
  <si>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</si>
  <si>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</si>
  <si>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</si>
  <si>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</si>
  <si>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</si>
  <si>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</si>
  <si>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</si>
  <si>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</si>
  <si>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</si>
  <si>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</si>
  <si>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</si>
  <si>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</si>
  <si>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</si>
  <si>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</si>
  <si>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</si>
  <si>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</si>
  <si>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</si>
  <si>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</si>
  <si>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</si>
  <si>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</si>
  <si>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</si>
  <si>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</si>
  <si>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</si>
  <si>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</si>
  <si>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</si>
  <si>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</si>
  <si>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</si>
  <si>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</si>
  <si>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</si>
  <si>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</si>
  <si>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</si>
  <si>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</si>
  <si>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</si>
  <si>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</si>
  <si>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</si>
  <si>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</si>
  <si>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</si>
  <si>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</si>
  <si>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</si>
  <si>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</si>
  <si>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</si>
  <si>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</si>
  <si>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</si>
  <si>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</si>
  <si>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</si>
  <si>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</si>
  <si>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</si>
  <si>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</si>
  <si>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</si>
  <si>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</si>
  <si>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</si>
  <si>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</si>
  <si>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</si>
  <si>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</si>
  <si>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</si>
  <si>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</si>
  <si>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</si>
  <si>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</si>
  <si>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</si>
  <si>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</si>
  <si>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</si>
  <si>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</si>
  <si>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</si>
  <si>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</si>
  <si>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</si>
  <si>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</si>
  <si>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</si>
  <si>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</si>
  <si>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</si>
  <si>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</si>
  <si>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</si>
  <si>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</si>
  <si>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</si>
  <si>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</si>
  <si>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</si>
  <si>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</si>
  <si>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</si>
  <si>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</si>
  <si>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</si>
  <si>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</si>
  <si>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</si>
  <si>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</si>
  <si>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</si>
  <si>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</si>
  <si>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</si>
  <si>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</si>
  <si>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</si>
  <si>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</si>
  <si>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</si>
  <si>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</si>
  <si>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</si>
  <si>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</si>
  <si>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</si>
  <si>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</si>
  <si>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</si>
  <si>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</si>
  <si>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</si>
  <si>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</si>
  <si>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</si>
  <si>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</si>
  <si>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</si>
  <si>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</si>
  <si>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</si>
  <si>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</si>
  <si>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</si>
  <si>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</si>
  <si>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</si>
  <si>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</si>
  <si>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</si>
  <si>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</si>
  <si>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</si>
  <si>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</si>
  <si>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</si>
  <si>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</si>
  <si>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</si>
  <si>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</si>
  <si>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</si>
  <si>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</si>
  <si>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</si>
  <si>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</si>
  <si>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</si>
  <si>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</si>
  <si>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</si>
  <si>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</si>
  <si>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</si>
  <si>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</si>
  <si>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</si>
  <si>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</si>
  <si>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</si>
  <si>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</si>
  <si>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</si>
  <si>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</si>
  <si>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</si>
  <si>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</si>
  <si>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</si>
  <si>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</si>
  <si>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</si>
  <si>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</si>
  <si>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</si>
  <si>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</si>
  <si>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</si>
  <si>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</si>
  <si>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</si>
  <si>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</si>
  <si>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</si>
  <si>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</si>
  <si>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</si>
  <si>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</si>
  <si>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</si>
  <si>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</si>
  <si>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</si>
  <si>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</si>
  <si>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</si>
  <si>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</si>
  <si>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</si>
  <si>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</si>
  <si>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</si>
  <si>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</si>
  <si>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</si>
  <si>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</si>
  <si>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</si>
  <si>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</si>
  <si>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</si>
  <si>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</si>
  <si>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</si>
  <si>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</si>
  <si>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</si>
  <si>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</si>
  <si>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</si>
  <si>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</si>
  <si>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</si>
  <si>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</si>
  <si>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</si>
  <si>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</si>
  <si>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</si>
  <si>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</si>
  <si>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</si>
  <si>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</si>
  <si>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</si>
  <si>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</si>
  <si>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</si>
  <si>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</si>
  <si>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</si>
  <si>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</si>
  <si>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</si>
  <si>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</si>
  <si>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</si>
  <si>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</si>
  <si>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</si>
  <si>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</si>
  <si>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</si>
  <si>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</si>
  <si>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</si>
  <si>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</si>
  <si>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</si>
  <si>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</si>
  <si>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</si>
  <si>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</si>
  <si>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</si>
  <si>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</si>
  <si>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</si>
  <si>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</si>
  <si>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</si>
  <si>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</si>
  <si>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</si>
  <si>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</si>
  <si>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</si>
  <si>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</si>
  <si>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</si>
  <si>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</si>
  <si>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</si>
  <si>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</si>
  <si>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</si>
  <si>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</si>
  <si>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</si>
  <si>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</si>
  <si>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</si>
  <si>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</si>
  <si>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</si>
  <si>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</si>
  <si>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</si>
  <si>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</si>
  <si>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</si>
  <si>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</si>
  <si>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</si>
  <si>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</si>
  <si>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</si>
  <si>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</si>
  <si>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</si>
  <si>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</si>
  <si>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</si>
  <si>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</si>
  <si>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</si>
  <si>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</si>
  <si>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</si>
  <si>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</si>
  <si>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</si>
  <si>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</si>
  <si>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</si>
  <si>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</si>
  <si>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</si>
  <si>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</si>
  <si>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</si>
  <si>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</si>
  <si>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</si>
  <si>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</si>
  <si>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</si>
  <si>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</si>
  <si>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</si>
  <si>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</si>
  <si>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</si>
  <si>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</si>
  <si>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</si>
  <si>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</si>
  <si>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</si>
  <si>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</si>
  <si>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</si>
  <si>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</si>
  <si>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</si>
  <si>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</si>
  <si>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</si>
  <si>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</si>
  <si>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</si>
  <si>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</si>
  <si>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</si>
  <si>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</si>
  <si>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</si>
  <si>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</si>
  <si>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</si>
  <si>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</si>
  <si>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</si>
  <si>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</si>
  <si>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</si>
  <si>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</si>
  <si>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</si>
  <si>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</si>
  <si>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</si>
  <si>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</si>
  <si>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</si>
  <si>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</si>
  <si>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</si>
  <si>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</si>
  <si>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</si>
  <si>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</si>
  <si>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</si>
  <si>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</si>
  <si>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</si>
  <si>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</si>
  <si>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</si>
  <si>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</si>
  <si>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</si>
  <si>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</si>
  <si>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</si>
  <si>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</si>
  <si>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</si>
  <si>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</si>
  <si>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</si>
  <si>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</si>
  <si>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</si>
  <si>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</si>
  <si>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</si>
  <si>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</si>
  <si>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</si>
  <si>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</si>
  <si>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</si>
  <si>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</si>
  <si>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</si>
  <si>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</si>
  <si>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</si>
  <si>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</si>
  <si>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</si>
  <si>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</si>
  <si>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</si>
  <si>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</si>
  <si>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</si>
  <si>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</si>
  <si>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</si>
  <si>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</si>
  <si>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</si>
  <si>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</si>
  <si>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</si>
  <si>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</si>
  <si>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</si>
  <si>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</si>
  <si>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</si>
  <si>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</si>
  <si>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</si>
  <si>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</si>
  <si>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</si>
  <si>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</si>
  <si>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</si>
  <si>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</si>
  <si>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</si>
  <si>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</si>
  <si>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</si>
  <si>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</si>
  <si>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</si>
  <si>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</si>
  <si>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</si>
  <si>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</si>
  <si>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</si>
  <si>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</si>
  <si>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</si>
  <si>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</si>
  <si>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</si>
  <si>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</si>
  <si>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</si>
  <si>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</si>
  <si>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</si>
  <si>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</si>
  <si>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</si>
  <si>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</si>
  <si>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</si>
  <si>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</si>
  <si>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</si>
  <si>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</si>
  <si>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</si>
  <si>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</si>
  <si>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</si>
  <si>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</si>
  <si>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</si>
  <si>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</si>
  <si>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</si>
  <si>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</si>
  <si>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</si>
  <si>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</si>
  <si>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</si>
  <si>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</si>
  <si>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</si>
  <si>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</si>
  <si>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</si>
  <si>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</si>
  <si>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</si>
  <si>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</si>
  <si>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</si>
  <si>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</si>
  <si>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</si>
  <si>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</si>
  <si>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</si>
  <si>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</si>
  <si>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</si>
  <si>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</si>
  <si>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</si>
  <si>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</si>
  <si>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</si>
  <si>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</si>
  <si>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</si>
  <si>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</si>
  <si>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</si>
  <si>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</si>
  <si>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</si>
  <si>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</si>
  <si>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</si>
  <si>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</si>
  <si>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</si>
  <si>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</si>
  <si>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</si>
  <si>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</si>
  <si>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</si>
  <si>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</si>
  <si>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</si>
  <si>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</si>
  <si>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</si>
  <si>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</si>
  <si>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</si>
  <si>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</si>
  <si>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</si>
  <si>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</si>
  <si>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</si>
  <si>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</si>
  <si>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</si>
  <si>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</si>
  <si>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</si>
  <si>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</si>
  <si>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</si>
  <si>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</si>
  <si>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</si>
  <si>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</si>
  <si>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</si>
  <si>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</si>
  <si>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</si>
  <si>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</si>
  <si>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</si>
  <si>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</si>
  <si>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</si>
  <si>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</si>
  <si>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</si>
  <si>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</si>
  <si>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</si>
  <si>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</si>
  <si>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</si>
  <si>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</si>
  <si>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</si>
  <si>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</si>
  <si>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</si>
  <si>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</si>
  <si>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</si>
  <si>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</si>
  <si>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</si>
  <si>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</si>
  <si>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</si>
  <si>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</si>
  <si>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</si>
  <si>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</si>
  <si>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</si>
  <si>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</si>
  <si>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</si>
  <si>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</si>
  <si>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</si>
  <si>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</si>
  <si>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</si>
  <si>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</si>
  <si>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</si>
  <si>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</si>
  <si>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</si>
  <si>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</si>
  <si>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</si>
  <si>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</si>
  <si>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</si>
  <si>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</si>
  <si>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</si>
  <si>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</si>
  <si>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</si>
  <si>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</si>
  <si>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</si>
  <si>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</si>
  <si>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</si>
  <si>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</si>
  <si>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</si>
  <si>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</si>
  <si>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</si>
  <si>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</si>
  <si>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</si>
  <si>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</si>
  <si>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</si>
  <si>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</si>
  <si>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</si>
  <si>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</si>
  <si>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</si>
  <si>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</si>
  <si>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</si>
  <si>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</si>
  <si>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</si>
  <si>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</si>
  <si>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</si>
  <si>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</si>
  <si>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</si>
  <si>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</si>
  <si>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</si>
  <si>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</si>
  <si>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</si>
  <si>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</si>
  <si>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</si>
  <si>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</si>
  <si>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</si>
  <si>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</si>
  <si>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</si>
  <si>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</si>
  <si>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</si>
  <si>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</si>
  <si>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</si>
  <si>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</si>
  <si>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</si>
  <si>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</si>
  <si>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</si>
  <si>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</si>
  <si>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</si>
  <si>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</si>
  <si>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</si>
  <si>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</si>
  <si>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</si>
  <si>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</si>
  <si>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</si>
  <si>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</si>
  <si>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</si>
  <si>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</si>
  <si>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</si>
  <si>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</si>
  <si>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</si>
  <si>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</si>
  <si>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</si>
  <si>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</si>
  <si>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</si>
  <si>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</si>
  <si>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</si>
  <si>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</si>
  <si>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</si>
  <si>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</si>
  <si>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</si>
  <si>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</si>
  <si>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</si>
  <si>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</si>
  <si>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</si>
  <si>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</si>
  <si>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</si>
  <si>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</si>
  <si>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</si>
  <si>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</si>
  <si>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</si>
  <si>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</si>
  <si>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</si>
  <si>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</si>
  <si>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</si>
  <si>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</si>
  <si>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</si>
  <si>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</si>
  <si>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</si>
  <si>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</si>
  <si>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</si>
  <si>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</si>
  <si>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</si>
  <si>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</si>
  <si>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</si>
  <si>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</si>
  <si>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</si>
  <si>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</si>
  <si>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</si>
  <si>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</si>
  <si>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</si>
  <si>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</si>
  <si>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</si>
  <si>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</si>
  <si>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</si>
  <si>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</si>
  <si>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</si>
  <si>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</si>
  <si>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</si>
  <si>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</si>
  <si>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</si>
  <si>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</si>
  <si>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</si>
  <si>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</si>
  <si>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</si>
  <si>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</si>
  <si>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</si>
  <si>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</si>
  <si>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</si>
  <si>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</si>
  <si>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</si>
  <si>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</si>
  <si>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</si>
  <si>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</si>
  <si>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</si>
  <si>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</si>
  <si>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</si>
  <si>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</si>
  <si>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</si>
  <si>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</si>
  <si>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</si>
  <si>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</si>
  <si>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</si>
  <si>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</si>
  <si>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</si>
  <si>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</si>
  <si>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</si>
  <si>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</si>
  <si>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</si>
  <si>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</si>
  <si>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</si>
  <si>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</si>
  <si>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</si>
  <si>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</si>
  <si>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</si>
  <si>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</si>
  <si>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</si>
  <si>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</si>
  <si>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</si>
  <si>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</si>
  <si>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</si>
  <si>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</si>
  <si>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</si>
  <si>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</si>
  <si>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</si>
  <si>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</si>
  <si>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</si>
  <si>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</si>
  <si>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</si>
  <si>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</si>
  <si>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</si>
  <si>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</si>
  <si>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</si>
  <si>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</si>
  <si>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</si>
  <si>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</si>
  <si>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</si>
  <si>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</si>
  <si>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</si>
  <si>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</si>
  <si>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</si>
  <si>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</si>
  <si>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</si>
  <si>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</si>
  <si>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</si>
  <si>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</si>
  <si>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</si>
  <si>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</si>
  <si>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</si>
  <si>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</si>
  <si>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</si>
  <si>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</si>
  <si>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</si>
  <si>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</si>
  <si>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</si>
  <si>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</si>
  <si>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</si>
  <si>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</si>
  <si>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</si>
  <si>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</si>
  <si>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</si>
  <si>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</si>
  <si>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</si>
  <si>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</si>
  <si>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</si>
  <si>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</si>
  <si>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</si>
  <si>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</si>
  <si>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</si>
  <si>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</si>
  <si>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</si>
  <si>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</si>
  <si>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</si>
  <si>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</si>
  <si>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</si>
  <si>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</si>
  <si>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</si>
  <si>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</si>
  <si>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</si>
  <si>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</si>
  <si>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</si>
  <si>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</si>
  <si>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</si>
  <si>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</si>
  <si>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</si>
  <si>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</si>
  <si>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</si>
  <si>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</si>
  <si>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</si>
  <si>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</si>
  <si>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</si>
  <si>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</si>
  <si>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</si>
  <si>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</si>
  <si>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</si>
  <si>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</si>
  <si>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</si>
  <si>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</si>
  <si>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</si>
  <si>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</si>
  <si>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</si>
  <si>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</si>
  <si>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</si>
  <si>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</si>
  <si>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</si>
  <si>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</si>
  <si>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</si>
  <si>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</si>
  <si>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</si>
  <si>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</si>
  <si>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</si>
  <si>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</si>
  <si>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</si>
  <si>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</si>
  <si>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</si>
  <si>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</si>
  <si>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</si>
  <si>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</si>
  <si>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</si>
  <si>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</si>
  <si>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</si>
  <si>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</si>
  <si>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</si>
  <si>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</si>
  <si>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</si>
  <si>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</si>
  <si>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</si>
  <si>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</si>
  <si>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</si>
  <si>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</si>
  <si>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</si>
  <si>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</si>
  <si>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</si>
  <si>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</si>
  <si>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</si>
  <si>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</si>
  <si>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</si>
  <si>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</si>
  <si>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</si>
  <si>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</si>
  <si>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</si>
  <si>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</si>
  <si>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</si>
  <si>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</si>
  <si>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</si>
  <si>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</si>
  <si>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</si>
  <si>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</si>
  <si>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</si>
  <si>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</si>
  <si>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</si>
  <si>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</si>
  <si>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</si>
  <si>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</si>
  <si>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</si>
  <si>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</si>
  <si>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</si>
  <si>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</si>
  <si>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</si>
  <si>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</si>
  <si>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</si>
  <si>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</si>
  <si>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</si>
  <si>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</si>
  <si>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</si>
  <si>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</si>
  <si>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</si>
  <si>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</si>
  <si>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</si>
  <si>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</si>
  <si>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</si>
  <si>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</si>
  <si>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</si>
  <si>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</si>
  <si>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</si>
  <si>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</si>
  <si>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</si>
  <si>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</si>
  <si>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</si>
  <si>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</si>
  <si>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</si>
  <si>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</si>
  <si>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</si>
  <si>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</si>
  <si>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</si>
  <si>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</si>
  <si>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</si>
  <si>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</si>
  <si>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</si>
  <si>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</si>
  <si>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</si>
  <si>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</si>
  <si>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</si>
  <si>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</si>
  <si>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</si>
  <si>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</si>
  <si>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</si>
  <si>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</si>
  <si>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</si>
  <si>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</si>
  <si>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</si>
  <si>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</si>
  <si>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</si>
  <si>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</si>
  <si>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</si>
  <si>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</si>
  <si>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</si>
  <si>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</si>
  <si>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</si>
  <si>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</si>
  <si>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</si>
  <si>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</si>
  <si>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</si>
  <si>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</si>
  <si>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</si>
  <si>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</si>
  <si>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</si>
  <si>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</si>
  <si>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</si>
  <si>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</si>
  <si>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</si>
  <si>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</si>
  <si>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</si>
  <si>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</si>
  <si>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</si>
  <si>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</si>
  <si>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</si>
  <si>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</si>
  <si>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</si>
  <si>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</si>
  <si>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</si>
  <si>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</si>
  <si>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</si>
  <si>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</si>
  <si>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</si>
  <si>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</si>
  <si>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</si>
  <si>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</si>
  <si>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</si>
  <si>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</si>
  <si>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</si>
  <si>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</si>
  <si>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</si>
  <si>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</si>
  <si>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</si>
  <si>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</si>
  <si>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</si>
  <si>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</si>
  <si>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</si>
  <si>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</si>
  <si>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</si>
  <si>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</si>
  <si>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</si>
  <si>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</si>
  <si>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</si>
  <si>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</si>
  <si>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</si>
  <si>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</si>
  <si>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</si>
  <si>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</si>
  <si>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</si>
  <si>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</si>
  <si>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</si>
  <si>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</si>
  <si>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</si>
  <si>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</si>
  <si>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</si>
  <si>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</si>
  <si>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</si>
  <si>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</si>
  <si>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</si>
  <si>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</si>
  <si>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</si>
  <si>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</si>
  <si>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</si>
  <si>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</si>
  <si>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</si>
  <si>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</si>
  <si>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</si>
  <si>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</si>
  <si>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</si>
  <si>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</si>
  <si>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</si>
  <si>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</si>
  <si>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</si>
  <si>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</si>
  <si>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</si>
  <si>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</si>
  <si>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</si>
  <si>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</si>
  <si>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</si>
  <si>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</si>
  <si>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</si>
  <si>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</si>
  <si>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</si>
  <si>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</si>
  <si>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</si>
  <si>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</si>
  <si>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</si>
  <si>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</si>
  <si>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</si>
  <si>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</si>
  <si>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</si>
  <si>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</si>
  <si>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</si>
  <si>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</si>
  <si>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</si>
  <si>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</si>
  <si>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</si>
  <si>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</si>
  <si>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</si>
  <si>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</si>
  <si>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</si>
  <si>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</si>
  <si>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</si>
  <si>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</si>
  <si>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</si>
  <si>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</si>
  <si>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</si>
  <si>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</si>
  <si>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</si>
  <si>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</si>
  <si>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</si>
  <si>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</si>
  <si>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</si>
  <si>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</si>
  <si>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</si>
  <si>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</si>
  <si>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</si>
  <si>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</si>
  <si>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</si>
  <si>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</si>
  <si>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</si>
  <si>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</si>
  <si>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</si>
  <si>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</si>
  <si>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</si>
  <si>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</si>
  <si>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</si>
  <si>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</si>
  <si>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</si>
  <si>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</si>
  <si>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</si>
  <si>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</si>
  <si>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</si>
  <si>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</si>
  <si>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</si>
  <si>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</si>
  <si>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</si>
  <si>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</si>
  <si>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</si>
  <si>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</si>
  <si>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</si>
  <si>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</si>
  <si>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</si>
  <si>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</si>
  <si>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</si>
  <si>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</si>
  <si>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</si>
  <si>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</si>
  <si>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</si>
  <si>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</si>
  <si>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</si>
  <si>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</si>
  <si>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</si>
  <si>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</si>
  <si>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</si>
  <si>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</si>
  <si>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</si>
  <si>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</si>
  <si>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</si>
  <si>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</si>
  <si>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</si>
  <si>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</si>
  <si>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</si>
  <si>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</si>
  <si>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</si>
  <si>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</si>
  <si>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</si>
  <si>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</si>
  <si>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</si>
  <si>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</si>
  <si>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</si>
  <si>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</si>
  <si>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</si>
  <si>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</si>
  <si>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</si>
  <si>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</si>
  <si>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</si>
  <si>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</si>
  <si>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</si>
  <si>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</si>
  <si>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</si>
  <si>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</si>
  <si>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</si>
  <si>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</si>
  <si>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</si>
  <si>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</si>
  <si>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</si>
  <si>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</si>
  <si>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</si>
  <si>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</si>
  <si>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</si>
  <si>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</si>
  <si>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</si>
  <si>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</si>
  <si>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</si>
  <si>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</si>
  <si>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</si>
  <si>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</si>
  <si>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</si>
  <si>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</si>
  <si>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</si>
  <si>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</si>
  <si>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</si>
  <si>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</si>
  <si>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</si>
  <si>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</si>
  <si>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</si>
  <si>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</si>
  <si>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</si>
  <si>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</si>
  <si>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</si>
  <si>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</si>
  <si>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</si>
  <si>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</si>
  <si>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</si>
  <si>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</si>
  <si>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</si>
  <si>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</si>
  <si>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</si>
  <si>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</si>
  <si>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</si>
  <si>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</si>
  <si>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</si>
  <si>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</si>
  <si>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</si>
  <si>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</si>
  <si>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</si>
  <si>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</si>
  <si>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</si>
  <si>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</si>
  <si>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</si>
  <si>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</si>
  <si>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</si>
  <si>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</si>
  <si>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</si>
  <si>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</si>
  <si>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</si>
  <si>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</si>
  <si>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</si>
  <si>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</si>
  <si>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</si>
  <si>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</si>
  <si>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</si>
  <si>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</si>
  <si>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</si>
  <si>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</si>
  <si>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</si>
  <si>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</si>
  <si>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</si>
  <si>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</si>
  <si>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</si>
  <si>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</si>
  <si>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</si>
  <si>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</si>
  <si>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</si>
  <si>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</si>
  <si>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</si>
  <si>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</si>
  <si>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</si>
  <si>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</si>
  <si>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</si>
  <si>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</si>
  <si>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</si>
  <si>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</si>
  <si>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</si>
  <si>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</si>
  <si>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</si>
  <si>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</si>
  <si>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</si>
  <si>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</si>
  <si>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</si>
  <si>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</si>
  <si>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</si>
  <si>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</si>
  <si>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</si>
  <si>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</si>
  <si>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</si>
  <si>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</si>
  <si>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</si>
  <si>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</si>
  <si>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</si>
  <si>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</si>
  <si>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</si>
  <si>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</si>
  <si>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</si>
  <si>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</si>
  <si>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</si>
  <si>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</si>
  <si>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</si>
  <si>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</si>
  <si>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</si>
  <si>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</si>
  <si>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</si>
  <si>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</si>
  <si>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</si>
  <si>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</si>
  <si>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</si>
  <si>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</si>
  <si>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</si>
  <si>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</si>
  <si>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</si>
  <si>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</si>
  <si>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</si>
  <si>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</si>
  <si>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</si>
  <si>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</si>
  <si>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</si>
  <si>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</si>
  <si>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</si>
  <si>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</si>
  <si>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</si>
  <si>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</si>
  <si>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</si>
  <si>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</si>
  <si>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</si>
  <si>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</si>
  <si>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</si>
  <si>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</si>
  <si>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</si>
  <si>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</si>
  <si>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</si>
  <si>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</si>
  <si>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</si>
  <si>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</si>
  <si>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</si>
  <si>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</si>
  <si>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</si>
  <si>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</si>
  <si>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</si>
  <si>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</si>
  <si>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</si>
  <si>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</si>
  <si>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</si>
  <si>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</si>
  <si>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</si>
  <si>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</si>
  <si>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</si>
  <si>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</si>
  <si>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</si>
  <si>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</si>
  <si>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</si>
  <si>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</si>
  <si>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</si>
  <si>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</si>
  <si>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</si>
  <si>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</si>
  <si>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</si>
  <si>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</si>
  <si>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</si>
  <si>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</si>
  <si>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</si>
  <si>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</si>
  <si>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</si>
  <si>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</si>
  <si>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</si>
  <si>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</si>
  <si>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</si>
  <si>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</si>
  <si>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</si>
  <si>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</si>
  <si>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</si>
  <si>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</si>
  <si>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</si>
  <si>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</si>
  <si>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</si>
  <si>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</si>
  <si>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</si>
  <si>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</si>
  <si>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</si>
  <si>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</si>
  <si>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</si>
  <si>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</si>
  <si>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</si>
  <si>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</si>
  <si>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</si>
  <si>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</si>
  <si>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</si>
  <si>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</si>
  <si>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</si>
  <si>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</si>
  <si>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</si>
  <si>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</si>
  <si>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</si>
  <si>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</si>
  <si>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</si>
  <si>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</si>
  <si>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</si>
  <si>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</si>
  <si>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</si>
  <si>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</si>
  <si>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</si>
  <si>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</si>
  <si>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</si>
  <si>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</si>
  <si>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</si>
  <si>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</si>
  <si>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</si>
  <si>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</si>
  <si>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</si>
  <si>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</si>
  <si>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</si>
  <si>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</si>
  <si>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</si>
  <si>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</si>
  <si>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</si>
  <si>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</si>
  <si>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</si>
  <si>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</si>
  <si>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</si>
  <si>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</si>
  <si>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</si>
  <si>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</si>
  <si>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</si>
  <si>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</si>
  <si>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</si>
  <si>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</si>
  <si>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</si>
  <si>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</si>
  <si>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</si>
  <si>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</si>
  <si>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</si>
  <si>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</si>
  <si>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</si>
  <si>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</si>
  <si>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</si>
  <si>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</si>
  <si>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</si>
  <si>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</si>
  <si>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</si>
  <si>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</si>
  <si>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</si>
  <si>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</si>
  <si>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</si>
  <si>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</si>
  <si>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</si>
  <si>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</si>
  <si>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</si>
  <si>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</si>
  <si>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</si>
  <si>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</si>
  <si>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</si>
  <si>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</si>
  <si>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</si>
  <si>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</si>
  <si>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</si>
  <si>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</si>
  <si>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</si>
  <si>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</si>
  <si>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</si>
  <si>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</si>
  <si>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</si>
  <si>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</si>
  <si>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</si>
  <si>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</si>
  <si>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</si>
  <si>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</si>
  <si>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</si>
  <si>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</si>
  <si>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</si>
  <si>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</si>
  <si>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</si>
  <si>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</si>
  <si>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</si>
  <si>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</si>
  <si>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</si>
  <si>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</si>
  <si>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</si>
  <si>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</si>
  <si>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</si>
  <si>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</si>
  <si>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</si>
  <si>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</si>
  <si>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</si>
  <si>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</si>
  <si>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</si>
  <si>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</si>
  <si>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</si>
  <si>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</si>
  <si>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</si>
  <si>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</si>
  <si>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</si>
  <si>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</si>
  <si>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</si>
  <si>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</si>
  <si>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</si>
  <si>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</si>
  <si>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</si>
  <si>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</si>
  <si>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</si>
  <si>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</si>
  <si>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</si>
  <si>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</si>
  <si>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</si>
  <si>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</si>
  <si>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</si>
  <si>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</si>
  <si>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</si>
  <si>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</si>
  <si>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</si>
  <si>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</si>
  <si>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</si>
  <si>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</si>
  <si>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</si>
  <si>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</si>
  <si>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</si>
  <si>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</si>
  <si>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</si>
  <si>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</si>
  <si>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</si>
  <si>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</si>
  <si>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</si>
  <si>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</si>
  <si>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</si>
  <si>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</si>
  <si>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</si>
  <si>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</si>
  <si>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</si>
  <si>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</si>
  <si>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</si>
  <si>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</si>
  <si>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</si>
  <si>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</si>
  <si>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</si>
  <si>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</si>
  <si>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</si>
  <si>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</si>
  <si>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</si>
  <si>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</si>
  <si>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</si>
  <si>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</si>
  <si>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</si>
  <si>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</si>
  <si>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</si>
  <si>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</si>
  <si>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</si>
  <si>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</si>
  <si>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</si>
  <si>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</si>
  <si>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</si>
  <si>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</si>
  <si>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</si>
  <si>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</si>
  <si>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</si>
  <si>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</si>
  <si>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</si>
  <si>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</si>
  <si>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</si>
  <si>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</si>
  <si>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</si>
  <si>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</si>
  <si>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</si>
  <si>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</si>
  <si>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</si>
  <si>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</si>
  <si>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</si>
  <si>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</si>
  <si>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</si>
  <si>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</si>
  <si>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</si>
  <si>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</si>
  <si>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</si>
  <si>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</si>
  <si>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</si>
  <si>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</si>
  <si>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</si>
  <si>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</si>
  <si>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</si>
  <si>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</si>
  <si>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</si>
  <si>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</si>
  <si>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</si>
  <si>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</si>
  <si>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</si>
  <si>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</si>
  <si>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</si>
  <si>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</si>
  <si>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</si>
  <si>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</si>
  <si>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</si>
  <si>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</si>
  <si>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</si>
  <si>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</si>
  <si>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</si>
  <si>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</si>
  <si>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</si>
  <si>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</si>
  <si>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</si>
  <si>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</si>
  <si>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</si>
  <si>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</si>
  <si>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</si>
  <si>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</si>
  <si>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</si>
  <si>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</si>
  <si>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</si>
  <si>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</si>
  <si>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</si>
  <si>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</si>
  <si>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</si>
  <si>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</si>
  <si>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</si>
  <si>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</si>
  <si>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</si>
  <si>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</si>
  <si>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</si>
  <si>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</si>
  <si>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</si>
  <si>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</si>
  <si>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</si>
  <si>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</si>
  <si>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</si>
  <si>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</si>
  <si>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</si>
  <si>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</si>
  <si>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</si>
  <si>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</si>
  <si>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</si>
  <si>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</si>
  <si>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</si>
  <si>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</si>
  <si>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</si>
  <si>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</si>
  <si>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</si>
  <si>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</si>
  <si>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</si>
  <si>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</si>
  <si>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</si>
  <si>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</si>
  <si>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</si>
  <si>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</si>
  <si>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</si>
  <si>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</si>
  <si>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</si>
  <si>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</si>
  <si>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</si>
  <si>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</si>
  <si>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</si>
  <si>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</si>
  <si>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</si>
  <si>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</si>
  <si>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</si>
  <si>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</si>
  <si>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</si>
  <si>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</si>
  <si>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</si>
  <si>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</si>
  <si>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</si>
  <si>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</si>
  <si>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</si>
  <si>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</si>
  <si>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</si>
  <si>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</si>
  <si>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</si>
  <si>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</si>
  <si>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</si>
  <si>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</si>
  <si>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</si>
  <si>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</si>
  <si>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</si>
  <si>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</si>
  <si>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</si>
  <si>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</si>
  <si>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</si>
  <si>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</si>
  <si>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</si>
  <si>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</si>
  <si>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</si>
  <si>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</si>
  <si>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</si>
  <si>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</si>
  <si>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</si>
  <si>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</si>
  <si>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</si>
  <si>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</si>
  <si>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</si>
  <si>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</si>
  <si>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</si>
  <si>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</si>
  <si>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</si>
  <si>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</si>
  <si>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</si>
  <si>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</si>
  <si>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</si>
  <si>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</si>
  <si>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</si>
  <si>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</si>
  <si>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</si>
  <si>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</si>
  <si>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</si>
  <si>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</si>
  <si>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</si>
  <si>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</si>
  <si>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</si>
  <si>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</si>
  <si>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</si>
  <si>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</si>
  <si>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</si>
  <si>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</si>
  <si>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</si>
  <si>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</si>
  <si>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</si>
  <si>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</si>
  <si>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</si>
  <si>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</si>
  <si>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</si>
  <si>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</si>
  <si>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</si>
  <si>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</si>
  <si>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</si>
  <si>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</si>
  <si>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</si>
  <si>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</si>
  <si>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</si>
  <si>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</si>
  <si>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</si>
  <si>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</si>
  <si>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</si>
  <si>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</si>
  <si>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</si>
  <si>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</si>
  <si>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</si>
  <si>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</si>
  <si>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</si>
  <si>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</si>
  <si>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</si>
  <si>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</si>
  <si>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</si>
  <si>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</si>
  <si>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</si>
  <si>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</si>
  <si>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</si>
  <si>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</si>
  <si>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</si>
  <si>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</si>
  <si>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</si>
  <si>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</si>
  <si>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</si>
  <si>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</si>
  <si>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</si>
  <si>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</si>
  <si>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</si>
  <si>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</si>
  <si>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</si>
  <si>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</si>
  <si>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</si>
  <si>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</si>
  <si>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</si>
  <si>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</si>
  <si>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</si>
  <si>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</si>
  <si>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</si>
  <si>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</si>
  <si>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</si>
  <si>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</si>
  <si>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</si>
  <si>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</si>
  <si>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</si>
  <si>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</si>
  <si>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</si>
  <si>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</si>
  <si>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</si>
  <si>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</si>
  <si>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</si>
  <si>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</si>
  <si>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</si>
  <si>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</si>
  <si>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</si>
  <si>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</si>
  <si>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</si>
  <si>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</si>
  <si>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</si>
  <si>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</si>
  <si>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</si>
  <si>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</si>
  <si>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</si>
  <si>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</si>
  <si>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</si>
  <si>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</si>
  <si>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</si>
  <si>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</si>
  <si>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</si>
  <si>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</si>
  <si>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</si>
  <si>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</si>
  <si>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</si>
  <si>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</si>
  <si>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</si>
  <si>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</si>
  <si>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</si>
  <si>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</si>
  <si>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</si>
  <si>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</si>
  <si>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</si>
  <si>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</si>
  <si>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</si>
  <si>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</si>
  <si>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</si>
  <si>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</si>
  <si>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</si>
  <si>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</si>
  <si>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</si>
  <si>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</si>
  <si>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</si>
  <si>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</si>
  <si>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</si>
  <si>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</si>
  <si>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</si>
  <si>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</si>
  <si>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</si>
  <si>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</si>
  <si>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</si>
  <si>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</si>
  <si>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</si>
  <si>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</si>
  <si>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</si>
  <si>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</si>
  <si>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</si>
  <si>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</si>
  <si>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</si>
  <si>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</si>
  <si>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</si>
  <si>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</si>
  <si>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</si>
  <si>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</si>
  <si>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</si>
  <si>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</si>
  <si>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</si>
  <si>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</si>
  <si>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</si>
  <si>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</si>
  <si>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</si>
  <si>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</si>
  <si>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</si>
  <si>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</si>
  <si>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</si>
  <si>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</si>
  <si>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</si>
  <si>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</si>
  <si>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</si>
  <si>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</si>
  <si>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</si>
  <si>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</si>
  <si>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</si>
  <si>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</si>
  <si>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</si>
  <si>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</si>
  <si>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</si>
  <si>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</si>
  <si>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</si>
  <si>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</si>
  <si>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</si>
  <si>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</si>
  <si>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</si>
  <si>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</si>
  <si>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</si>
  <si>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</si>
  <si>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</si>
  <si>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</si>
  <si>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</si>
  <si>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</si>
  <si>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</si>
  <si>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</si>
  <si>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</si>
  <si>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</si>
  <si>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</si>
  <si>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</si>
  <si>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</si>
  <si>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</si>
  <si>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</si>
  <si>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</si>
  <si>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</si>
  <si>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</si>
  <si>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</si>
  <si>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</si>
  <si>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</si>
  <si>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</si>
  <si>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</si>
  <si>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</si>
  <si>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</si>
  <si>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</si>
  <si>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</si>
  <si>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</si>
  <si>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</si>
  <si>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</si>
  <si>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</si>
  <si>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</si>
  <si>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</si>
  <si>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</si>
  <si>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</si>
  <si>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</si>
  <si>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</si>
  <si>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</si>
  <si>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</si>
  <si>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</si>
  <si>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</si>
  <si>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</si>
  <si>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</si>
  <si>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</si>
  <si>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</si>
  <si>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</si>
  <si>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</si>
  <si>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</si>
  <si>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</si>
  <si>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</si>
  <si>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</si>
  <si>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</si>
  <si>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</si>
  <si>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</si>
  <si>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</si>
  <si>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</si>
  <si>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</si>
  <si>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</si>
  <si>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</si>
  <si>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</si>
  <si>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</si>
  <si>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</si>
  <si>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</si>
  <si>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</si>
  <si>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</si>
  <si>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</si>
  <si>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</si>
  <si>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</si>
  <si>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</si>
  <si>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</si>
  <si>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</si>
  <si>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</si>
  <si>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</si>
  <si>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</si>
  <si>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</si>
  <si>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</si>
  <si>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</si>
  <si>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</si>
  <si>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</si>
  <si>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</si>
  <si>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</si>
  <si>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</si>
  <si>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</si>
  <si>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</si>
  <si>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</si>
  <si>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</si>
  <si>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</si>
  <si>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</si>
  <si>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</si>
  <si>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</si>
  <si>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</si>
  <si>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</si>
  <si>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</si>
  <si>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</si>
  <si>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</si>
  <si>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</si>
  <si>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</si>
  <si>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</si>
  <si>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</si>
  <si>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</si>
  <si>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</si>
  <si>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</si>
  <si>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</si>
  <si>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</si>
  <si>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</si>
  <si>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</si>
  <si>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</si>
  <si>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</si>
  <si>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</si>
  <si>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</si>
  <si>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</si>
  <si>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</si>
  <si>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</si>
  <si>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</si>
  <si>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</si>
  <si>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</si>
  <si>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</si>
  <si>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</si>
  <si>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</si>
  <si>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</si>
  <si>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</si>
  <si>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</si>
  <si>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</si>
  <si>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</si>
  <si>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</si>
  <si>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</si>
  <si>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</si>
  <si>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</si>
  <si>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</si>
  <si>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</si>
  <si>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</si>
  <si>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</si>
  <si>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</si>
  <si>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</si>
  <si>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</si>
  <si>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</si>
  <si>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</si>
  <si>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</si>
  <si>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</si>
  <si>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</si>
  <si>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</si>
  <si>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</si>
  <si>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</si>
  <si>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</si>
  <si>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</si>
  <si>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</si>
  <si>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</si>
  <si>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</si>
  <si>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</si>
  <si>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</si>
  <si>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</si>
  <si>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</si>
  <si>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</si>
  <si>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</si>
  <si>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</si>
  <si>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</si>
  <si>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</si>
  <si>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</si>
  <si>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</si>
  <si>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</si>
  <si>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</si>
  <si>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</si>
  <si>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</si>
  <si>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</si>
  <si>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</si>
  <si>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</si>
  <si>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</si>
  <si>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</si>
  <si>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</si>
  <si>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</si>
  <si>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</si>
  <si>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</si>
  <si>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</si>
  <si>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</si>
  <si>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</si>
  <si>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</si>
  <si>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</si>
  <si>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</si>
  <si>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</si>
  <si>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</si>
  <si>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</si>
  <si>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</si>
  <si>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</si>
  <si>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</si>
  <si>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</si>
  <si>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</si>
  <si>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</si>
  <si>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</si>
  <si>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</si>
  <si>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</si>
  <si>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</si>
  <si>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</si>
  <si>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</si>
  <si>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</si>
  <si>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</si>
  <si>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</si>
  <si>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</si>
  <si>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</si>
  <si>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</si>
  <si>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</si>
  <si>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</si>
  <si>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</si>
  <si>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</si>
  <si>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</si>
  <si>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</si>
  <si>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</si>
  <si>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</si>
  <si>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</si>
  <si>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</si>
  <si>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</si>
  <si>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</si>
  <si>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</si>
  <si>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</si>
  <si>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</si>
  <si>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</si>
  <si>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</si>
  <si>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</si>
  <si>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</si>
  <si>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</si>
  <si>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</si>
  <si>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</si>
  <si>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</si>
  <si>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</si>
  <si>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</si>
  <si>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</si>
  <si>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</si>
  <si>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</si>
  <si>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</si>
  <si>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</si>
  <si>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</si>
  <si>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</si>
  <si>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</si>
  <si>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</si>
  <si>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</si>
  <si>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</si>
  <si>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</si>
  <si>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</si>
  <si>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</si>
  <si>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</si>
  <si>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</si>
  <si>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</si>
  <si>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</si>
  <si>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</si>
  <si>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</si>
  <si>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</si>
  <si>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</si>
  <si>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</si>
  <si>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</si>
  <si>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</si>
  <si>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</si>
  <si>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</si>
  <si>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</si>
  <si>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</si>
  <si>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</si>
  <si>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</si>
  <si>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</si>
  <si>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</si>
  <si>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</si>
  <si>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</si>
  <si>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</si>
  <si>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</si>
  <si>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</si>
  <si>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</si>
  <si>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</si>
  <si>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</si>
  <si>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</si>
  <si>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</si>
  <si>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</si>
  <si>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</si>
  <si>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</si>
  <si>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</si>
  <si>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</si>
  <si>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</si>
  <si>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</si>
  <si>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</si>
  <si>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</si>
  <si>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</si>
  <si>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</si>
  <si>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</si>
  <si>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</si>
  <si>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</si>
  <si>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</si>
  <si>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</si>
  <si>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</si>
  <si>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</si>
  <si>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</si>
  <si>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</si>
  <si>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</si>
  <si>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</si>
  <si>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</si>
  <si>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</si>
  <si>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</si>
  <si>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</si>
  <si>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</si>
  <si>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</si>
  <si>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</si>
  <si>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</si>
  <si>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</si>
  <si>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</si>
  <si>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</si>
  <si>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</si>
  <si>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</si>
  <si>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</si>
  <si>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</si>
  <si>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</si>
  <si>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</si>
  <si>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</si>
  <si>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</si>
  <si>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</si>
  <si>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</si>
  <si>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</si>
  <si>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</si>
  <si>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</si>
  <si>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</si>
  <si>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</si>
  <si>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</si>
  <si>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</si>
  <si>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</si>
  <si>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</si>
  <si>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</si>
  <si>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</si>
  <si>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</si>
  <si>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</si>
  <si>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</si>
  <si>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</si>
  <si>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</si>
  <si>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</si>
  <si>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</si>
  <si>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</si>
  <si>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</si>
  <si>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</si>
  <si>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</si>
  <si>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</si>
  <si>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</si>
  <si>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</si>
  <si>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</si>
  <si>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</si>
  <si>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</si>
  <si>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</si>
  <si>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</si>
  <si>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</si>
  <si>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</si>
  <si>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</si>
  <si>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</si>
  <si>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</si>
  <si>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</si>
  <si>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</si>
  <si>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</si>
  <si>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</si>
  <si>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</si>
  <si>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</si>
  <si>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</si>
  <si>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</si>
  <si>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</si>
  <si>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</si>
  <si>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</si>
  <si>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</si>
  <si>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</si>
  <si>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</si>
  <si>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</si>
  <si>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</si>
  <si>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</si>
  <si>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</si>
  <si>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</si>
  <si>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</si>
  <si>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</si>
  <si>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</si>
  <si>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</si>
  <si>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</si>
  <si>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</si>
  <si>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</si>
  <si>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</si>
  <si>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</si>
  <si>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</si>
  <si>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</si>
  <si>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</si>
  <si>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</si>
  <si>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</si>
  <si>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</si>
  <si>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</si>
  <si>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</si>
  <si>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</si>
  <si>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</si>
  <si>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</si>
  <si>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</si>
  <si>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</si>
  <si>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</si>
  <si>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</si>
  <si>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</si>
  <si>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</si>
  <si>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</si>
  <si>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</si>
  <si>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</si>
  <si>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</si>
  <si>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</si>
  <si>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</si>
  <si>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</si>
  <si>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</si>
  <si>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</si>
  <si>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</si>
  <si>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</si>
  <si>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</si>
  <si>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</si>
  <si>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</si>
  <si>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</si>
  <si>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</si>
  <si>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</si>
  <si>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</si>
  <si>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</si>
  <si>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</si>
  <si>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</si>
  <si>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</si>
  <si>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</si>
  <si>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</si>
  <si>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</si>
  <si>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</si>
  <si>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</si>
  <si>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</si>
  <si>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</si>
  <si>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</si>
  <si>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</si>
  <si>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</si>
  <si>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</si>
  <si>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</si>
  <si>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</si>
  <si>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</si>
  <si>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</si>
  <si>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</si>
  <si>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</si>
  <si>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</si>
  <si>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</si>
  <si>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</si>
  <si>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</si>
  <si>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</si>
  <si>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</si>
  <si>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</si>
  <si>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</si>
  <si>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</si>
  <si>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</si>
  <si>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</si>
  <si>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</si>
  <si>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</si>
  <si>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</si>
  <si>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</si>
  <si>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</si>
  <si>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</si>
  <si>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</si>
  <si>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</si>
  <si>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</si>
  <si>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</si>
  <si>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</si>
  <si>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</si>
  <si>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</si>
  <si>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</si>
  <si>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</si>
  <si>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</si>
  <si>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</si>
  <si>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</si>
  <si>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</si>
  <si>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</si>
  <si>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</si>
  <si>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</si>
  <si>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</si>
  <si>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</si>
  <si>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</si>
  <si>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</si>
  <si>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</si>
  <si>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</si>
  <si>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</si>
  <si>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</si>
  <si>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</si>
  <si>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</si>
  <si>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</si>
  <si>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</si>
  <si>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</si>
  <si>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</si>
  <si>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</si>
  <si>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</si>
  <si>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</si>
  <si>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</si>
  <si>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</si>
  <si>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</si>
  <si>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</si>
  <si>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</si>
  <si>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</si>
  <si>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</si>
  <si>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</si>
  <si>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</si>
  <si>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</si>
  <si>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</si>
  <si>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</si>
  <si>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</si>
  <si>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</si>
  <si>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</si>
  <si>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</si>
  <si>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</si>
  <si>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</si>
  <si>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</si>
  <si>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</si>
  <si>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</si>
  <si>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</si>
  <si>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</si>
  <si>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</si>
  <si>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</si>
  <si>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</si>
  <si>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</si>
  <si>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</si>
  <si>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</si>
  <si>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</si>
  <si>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</si>
  <si>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</si>
  <si>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</si>
  <si>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</si>
  <si>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</si>
  <si>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</si>
  <si>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</si>
  <si>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</si>
  <si>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</si>
  <si>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</si>
  <si>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</si>
  <si>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</si>
  <si>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</si>
  <si>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</si>
  <si>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</si>
  <si>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</si>
  <si>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</si>
  <si>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</si>
  <si>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</si>
  <si>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</si>
  <si>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</si>
  <si>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</si>
  <si>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</si>
  <si>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</si>
  <si>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</si>
  <si>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</si>
  <si>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</si>
  <si>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</si>
  <si>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</si>
  <si>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</si>
  <si>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</si>
  <si>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</si>
  <si>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</si>
  <si>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</si>
  <si>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</si>
  <si>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</si>
  <si>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</si>
  <si>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</si>
  <si>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</si>
  <si>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</si>
  <si>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</si>
  <si>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</si>
  <si>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</si>
  <si>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</si>
  <si>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</si>
  <si>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</si>
  <si>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</si>
  <si>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</si>
  <si>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</si>
  <si>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</si>
  <si>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</si>
  <si>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</si>
  <si>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</si>
  <si>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</si>
  <si>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</si>
  <si>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</si>
  <si>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</si>
  <si>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</si>
  <si>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</si>
  <si>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</si>
  <si>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</si>
  <si>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</si>
  <si>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</si>
  <si>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</si>
  <si>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</si>
  <si>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</si>
  <si>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</si>
  <si>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</si>
  <si>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</si>
  <si>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</si>
  <si>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</si>
  <si>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</si>
  <si>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</si>
  <si>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</si>
  <si>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</si>
  <si>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</si>
  <si>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</si>
  <si>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</si>
  <si>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</si>
  <si>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</si>
  <si>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</si>
  <si>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</si>
  <si>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</si>
  <si>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</si>
  <si>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</si>
  <si>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</si>
  <si>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</si>
  <si>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</si>
  <si>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</si>
  <si>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</si>
  <si>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</si>
  <si>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</si>
  <si>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</si>
  <si>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</si>
  <si>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</si>
  <si>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</si>
  <si>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</si>
  <si>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</si>
  <si>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</si>
  <si>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</si>
  <si>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</si>
  <si>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</si>
  <si>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</si>
  <si>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</si>
  <si>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</si>
  <si>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</si>
  <si>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</si>
  <si>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</si>
  <si>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</si>
  <si>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</si>
  <si>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</si>
  <si>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</si>
  <si>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</si>
  <si>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</si>
  <si>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</si>
  <si>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</si>
  <si>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</si>
  <si>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</si>
  <si>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</si>
  <si>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</si>
  <si>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</si>
  <si>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</si>
  <si>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</si>
  <si>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</si>
  <si>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</si>
  <si>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</si>
  <si>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</si>
  <si>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</si>
  <si>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</si>
  <si>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</si>
  <si>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</si>
  <si>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</si>
  <si>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</si>
  <si>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</si>
  <si>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</si>
  <si>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</si>
  <si>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</si>
  <si>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</si>
  <si>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</si>
  <si>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</si>
  <si>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</si>
  <si>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</si>
  <si>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</si>
  <si>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</si>
  <si>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</si>
  <si>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</si>
  <si>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</si>
  <si>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</si>
  <si>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</si>
  <si>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</si>
  <si>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</si>
  <si>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</si>
  <si>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</si>
  <si>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</si>
  <si>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</si>
  <si>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</si>
  <si>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</si>
  <si>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</si>
  <si>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</si>
  <si>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</si>
  <si>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</si>
  <si>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</si>
  <si>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</si>
  <si>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</si>
  <si>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</si>
  <si>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</si>
  <si>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</si>
  <si>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</si>
  <si>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</si>
  <si>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</si>
  <si>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</si>
  <si>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</si>
  <si>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</si>
  <si>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</si>
  <si>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</si>
  <si>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</si>
  <si>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</si>
  <si>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</si>
  <si>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</si>
  <si>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</si>
  <si>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</si>
  <si>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</si>
  <si>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</si>
  <si>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</si>
  <si>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</si>
  <si>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</si>
  <si>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</si>
  <si>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</si>
  <si>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</si>
  <si>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</si>
  <si>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</si>
  <si>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</si>
  <si>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</si>
  <si>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</si>
  <si>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</si>
  <si>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</si>
  <si>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</si>
  <si>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</si>
  <si>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</si>
  <si>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</si>
  <si>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</si>
  <si>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</si>
  <si>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</si>
  <si>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</si>
  <si>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</si>
  <si>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</si>
  <si>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</si>
  <si>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</si>
  <si>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</si>
  <si>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</si>
  <si>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</si>
  <si>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</si>
  <si>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</si>
  <si>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</si>
  <si>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</si>
  <si>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</si>
  <si>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</si>
  <si>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</si>
  <si>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</si>
  <si>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</si>
  <si>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</si>
  <si>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</si>
  <si>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</si>
  <si>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</si>
  <si>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</si>
  <si>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</si>
  <si>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</si>
  <si>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</si>
  <si>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</si>
  <si>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</si>
  <si>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</si>
  <si>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</si>
  <si>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</si>
  <si>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</si>
  <si>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</si>
  <si>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</si>
  <si>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</si>
  <si>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</si>
  <si>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</si>
  <si>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</si>
  <si>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</si>
  <si>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</si>
  <si>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</si>
  <si>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</si>
  <si>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</si>
  <si>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</si>
  <si>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</si>
  <si>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</si>
  <si>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</si>
  <si>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</si>
  <si>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</si>
  <si>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</si>
  <si>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</si>
  <si>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</si>
  <si>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</si>
  <si>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</si>
  <si>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</si>
  <si>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</si>
  <si>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</si>
  <si>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</si>
  <si>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</si>
  <si>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</si>
  <si>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</si>
  <si>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</si>
  <si>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</si>
  <si>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</si>
  <si>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</si>
  <si>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</si>
  <si>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</si>
  <si>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</si>
  <si>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</si>
  <si>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</si>
  <si>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</si>
  <si>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</si>
  <si>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</si>
  <si>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</si>
  <si>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</si>
  <si>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</si>
  <si>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</si>
  <si>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</si>
  <si>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</si>
  <si>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</si>
  <si>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</si>
  <si>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</si>
  <si>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</si>
  <si>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</si>
  <si>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</si>
  <si>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</si>
  <si>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</si>
  <si>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</si>
  <si>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</si>
  <si>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</si>
  <si>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</si>
  <si>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</si>
  <si>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</si>
  <si>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</si>
  <si>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</si>
  <si>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</si>
  <si>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</si>
  <si>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</si>
  <si>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</si>
  <si>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</si>
  <si>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</si>
  <si>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</si>
  <si>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</si>
  <si>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</si>
  <si>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</si>
  <si>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</si>
  <si>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</si>
  <si>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</si>
  <si>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</si>
  <si>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</si>
  <si>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</si>
  <si>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</si>
  <si>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</si>
  <si>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</si>
  <si>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</si>
  <si>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</si>
  <si>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</si>
  <si>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</si>
  <si>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</si>
  <si>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</si>
  <si>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</si>
  <si>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</si>
  <si>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</si>
  <si>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</si>
  <si>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</si>
  <si>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</si>
  <si>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</si>
  <si>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</si>
  <si>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</si>
  <si>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</si>
  <si>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</si>
  <si>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</si>
  <si>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</si>
  <si>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</si>
  <si>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</si>
  <si>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</si>
  <si>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</si>
  <si>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</si>
  <si>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</si>
  <si>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</si>
  <si>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</si>
  <si>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</si>
  <si>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</si>
  <si>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</si>
  <si>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</si>
  <si>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</si>
  <si>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</si>
  <si>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</si>
  <si>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</si>
  <si>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</si>
  <si>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</si>
  <si>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</si>
  <si>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</si>
  <si>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</si>
  <si>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</si>
  <si>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</si>
  <si>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</si>
  <si>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</si>
  <si>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</si>
  <si>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</si>
  <si>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</si>
  <si>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</si>
  <si>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</si>
  <si>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</si>
  <si>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</si>
  <si>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</si>
  <si>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</si>
  <si>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</si>
  <si>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</si>
  <si>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</si>
  <si>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</si>
  <si>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</si>
  <si>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</si>
  <si>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</si>
  <si>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</si>
  <si>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</si>
  <si>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</si>
  <si>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</si>
  <si>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</si>
  <si>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</si>
  <si>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</si>
  <si>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</si>
  <si>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</si>
  <si>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</si>
  <si>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</si>
  <si>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</si>
  <si>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</si>
  <si>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</si>
  <si>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</si>
  <si>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</si>
  <si>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</si>
  <si>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</si>
  <si>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</si>
  <si>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</si>
  <si>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</si>
  <si>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</si>
  <si>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</si>
  <si>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</si>
  <si>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</si>
  <si>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</si>
  <si>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</si>
  <si>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</si>
  <si>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</si>
  <si>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</si>
  <si>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</si>
  <si>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</si>
  <si>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</si>
  <si>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</si>
  <si>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</si>
  <si>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</si>
  <si>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</si>
  <si>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</si>
  <si>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</si>
  <si>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</si>
  <si>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</si>
  <si>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</si>
  <si>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</si>
  <si>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</si>
  <si>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</si>
  <si>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</si>
  <si>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</si>
  <si>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</si>
  <si>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</si>
  <si>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</si>
  <si>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</si>
  <si>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</si>
  <si>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</si>
  <si>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</si>
  <si>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</si>
  <si>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</si>
  <si>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</si>
  <si>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</si>
  <si>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</si>
  <si>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</si>
  <si>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</si>
  <si>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</si>
  <si>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</si>
  <si>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</si>
  <si>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</si>
  <si>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</si>
  <si>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</si>
  <si>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</si>
  <si>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</si>
  <si>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</si>
  <si>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</si>
  <si>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</si>
  <si>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</si>
  <si>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</si>
  <si>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</si>
  <si>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</si>
  <si>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</si>
  <si>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</si>
  <si>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</si>
  <si>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</si>
  <si>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</si>
  <si>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</si>
  <si>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</si>
  <si>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</si>
  <si>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</si>
  <si>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</si>
  <si>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</si>
  <si>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</si>
  <si>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</si>
  <si>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</si>
  <si>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</si>
  <si>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</si>
  <si>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</si>
  <si>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</si>
  <si>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</si>
  <si>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</si>
  <si>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</si>
  <si>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</si>
  <si>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</si>
  <si>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</si>
  <si>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</si>
  <si>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</si>
  <si>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</si>
  <si>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</si>
  <si>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</si>
  <si>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</si>
  <si>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</si>
  <si>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</si>
  <si>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</si>
  <si>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</si>
  <si>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</si>
  <si>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</si>
  <si>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</si>
  <si>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</si>
  <si>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</si>
  <si>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</si>
  <si>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</si>
  <si>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</si>
  <si>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</si>
  <si>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</si>
  <si>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</si>
  <si>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</si>
  <si>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</si>
  <si>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</si>
  <si>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</si>
  <si>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</si>
  <si>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</si>
  <si>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</si>
  <si>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</si>
  <si>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</si>
  <si>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</si>
  <si>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</si>
  <si>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</si>
  <si>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</si>
  <si>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</si>
  <si>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</si>
  <si>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</si>
  <si>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</si>
  <si>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</si>
  <si>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</si>
  <si>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</si>
  <si>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</si>
  <si>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</si>
  <si>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</si>
  <si>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</si>
  <si>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</si>
  <si>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</si>
  <si>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</si>
  <si>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</si>
  <si>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</si>
  <si>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</si>
  <si>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</si>
  <si>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</si>
  <si>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</si>
  <si>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</si>
  <si>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</si>
  <si>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</si>
  <si>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</si>
  <si>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</si>
  <si>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</si>
  <si>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</si>
  <si>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</si>
  <si>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</si>
  <si>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</si>
  <si>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</si>
  <si>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</si>
  <si>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</si>
  <si>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</si>
  <si>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</si>
  <si>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</si>
  <si>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</si>
  <si>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</si>
  <si>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</si>
  <si>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</si>
  <si>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</si>
  <si>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</si>
  <si>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</si>
  <si>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</si>
  <si>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</si>
  <si>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</si>
  <si>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</si>
  <si>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</si>
  <si>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</si>
  <si>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</si>
  <si>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</si>
  <si>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</si>
  <si>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</si>
  <si>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</si>
  <si>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</si>
  <si>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</si>
  <si>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</si>
  <si>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</si>
  <si>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</si>
  <si>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</si>
  <si>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</si>
  <si>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</si>
  <si>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</si>
  <si>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</si>
  <si>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</si>
  <si>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</si>
  <si>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</si>
  <si>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</si>
  <si>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</si>
  <si>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</si>
  <si>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</si>
  <si>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</si>
  <si>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</si>
  <si>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</si>
  <si>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</si>
  <si>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</si>
  <si>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</si>
  <si>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</si>
  <si>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</si>
  <si>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</si>
  <si>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</si>
  <si>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</si>
  <si>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</si>
  <si>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</si>
  <si>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</si>
  <si>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</si>
  <si>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</si>
  <si>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</si>
  <si>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</si>
  <si>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</si>
  <si>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</si>
  <si>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</si>
  <si>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</si>
  <si>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</si>
  <si>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</si>
  <si>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</si>
  <si>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</si>
  <si>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</si>
  <si>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</si>
  <si>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</si>
  <si>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</si>
  <si>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</si>
  <si>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</si>
  <si>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</si>
  <si>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</si>
  <si>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</si>
  <si>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</si>
  <si>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</si>
  <si>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</si>
  <si>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</si>
  <si>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</si>
  <si>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</si>
  <si>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</si>
  <si>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</si>
  <si>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</si>
  <si>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</si>
  <si>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</si>
  <si>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</si>
  <si>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</si>
  <si>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</si>
  <si>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</si>
  <si>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</si>
  <si>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</si>
  <si>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</si>
  <si>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</si>
  <si>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</si>
  <si>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</si>
  <si>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</si>
  <si>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</si>
  <si>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</si>
  <si>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</si>
  <si>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</si>
  <si>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</si>
  <si>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</si>
  <si>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</si>
  <si>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</si>
  <si>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</si>
  <si>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</si>
  <si>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</si>
  <si>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</si>
  <si>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</si>
  <si>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</si>
  <si>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</si>
  <si>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</si>
  <si>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</si>
  <si>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</si>
  <si>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</si>
  <si>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</si>
  <si>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</si>
  <si>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</si>
  <si>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</si>
  <si>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</si>
  <si>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</si>
  <si>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</si>
  <si>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</si>
  <si>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</si>
  <si>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</si>
  <si>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</si>
  <si>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</si>
  <si>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</si>
  <si>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</si>
  <si>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</si>
  <si>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</si>
  <si>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</si>
  <si>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</si>
  <si>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</si>
  <si>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</si>
  <si>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</si>
  <si>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</si>
  <si>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</si>
  <si>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</si>
  <si>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</si>
  <si>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</si>
  <si>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</si>
  <si>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</si>
  <si>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</si>
  <si>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</si>
  <si>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</si>
  <si>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</si>
  <si>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</si>
  <si>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</si>
  <si>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</si>
  <si>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</si>
  <si>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</si>
  <si>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</si>
  <si>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</si>
  <si>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</si>
  <si>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</si>
  <si>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</si>
  <si>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</si>
  <si>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</si>
  <si>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</si>
  <si>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</si>
  <si>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</si>
  <si>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</si>
  <si>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</si>
  <si>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</si>
  <si>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</si>
  <si>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</si>
  <si>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</si>
  <si>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</si>
  <si>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</si>
  <si>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</si>
  <si>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</si>
  <si>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</si>
  <si>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</si>
  <si>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</si>
  <si>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</si>
  <si>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</si>
  <si>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</si>
  <si>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</si>
  <si>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</si>
  <si>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</si>
  <si>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</si>
  <si>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</si>
  <si>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</si>
  <si>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</si>
  <si>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</si>
  <si>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</si>
  <si>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</si>
  <si>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</si>
  <si>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</si>
  <si>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</si>
  <si>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</si>
  <si>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</si>
  <si>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</si>
  <si>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</si>
  <si>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</si>
  <si>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</si>
  <si>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</si>
  <si>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</si>
  <si>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</si>
  <si>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</si>
  <si>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</si>
  <si>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</si>
  <si>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</si>
  <si>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</si>
  <si>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</si>
  <si>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</si>
  <si>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</si>
  <si>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</si>
  <si>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</si>
  <si>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</si>
  <si>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</si>
  <si>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</si>
  <si>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</si>
  <si>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</si>
  <si>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</si>
  <si>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</si>
  <si>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</si>
  <si>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</si>
  <si>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</si>
  <si>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</si>
  <si>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</si>
  <si>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</si>
  <si>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</si>
  <si>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</si>
  <si>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</si>
  <si>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</si>
  <si>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</si>
  <si>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</si>
  <si>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</si>
  <si>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</si>
  <si>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</si>
  <si>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</si>
  <si>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</si>
  <si>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</si>
  <si>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</si>
  <si>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</si>
  <si>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</si>
  <si>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</si>
  <si>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</si>
  <si>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</si>
  <si>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</si>
  <si>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</si>
  <si>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</si>
  <si>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</si>
  <si>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</si>
  <si>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</si>
  <si>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</si>
  <si>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</si>
  <si>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</si>
  <si>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</si>
  <si>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</si>
  <si>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</si>
  <si>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</si>
  <si>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</si>
  <si>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</si>
  <si>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</si>
  <si>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</si>
  <si>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</si>
  <si>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</si>
  <si>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</si>
  <si>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</si>
  <si>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</si>
  <si>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</si>
  <si>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</si>
  <si>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</si>
  <si>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</si>
  <si>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</si>
  <si>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</si>
  <si>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</si>
  <si>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</si>
  <si>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</si>
  <si>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</si>
  <si>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</si>
  <si>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</si>
  <si>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</si>
  <si>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</si>
  <si>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</si>
  <si>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</si>
  <si>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</si>
  <si>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</si>
  <si>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</si>
  <si>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</si>
  <si>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</si>
  <si>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</si>
  <si>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</si>
  <si>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</si>
  <si>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</si>
  <si>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</si>
  <si>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</si>
  <si>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</si>
  <si>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</si>
  <si>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</si>
  <si>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</si>
  <si>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</si>
  <si>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</si>
  <si>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</si>
  <si>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</si>
  <si>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</si>
  <si>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</si>
  <si>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</si>
  <si>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</si>
  <si>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</si>
  <si>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</si>
  <si>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</si>
  <si>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</si>
  <si>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</si>
  <si>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</si>
  <si>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</si>
  <si>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</si>
  <si>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</si>
  <si>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</si>
  <si>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</si>
  <si>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</si>
  <si>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</si>
  <si>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</si>
  <si>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</si>
  <si>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</si>
  <si>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</si>
  <si>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</si>
  <si>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</si>
  <si>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</si>
  <si>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</si>
  <si>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</si>
  <si>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</si>
  <si>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</si>
  <si>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</si>
  <si>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</si>
  <si>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</si>
  <si>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</si>
  <si>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</si>
  <si>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</si>
  <si>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</si>
  <si>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</si>
  <si>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</si>
  <si>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</si>
  <si>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</si>
  <si>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</si>
  <si>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</si>
  <si>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</si>
  <si>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</si>
  <si>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</si>
  <si>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</si>
  <si>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</si>
  <si>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</si>
  <si>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</si>
  <si>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</si>
  <si>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</si>
  <si>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</si>
  <si>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</si>
  <si>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</si>
  <si>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</si>
  <si>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</si>
  <si>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</si>
  <si>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</si>
  <si>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</si>
  <si>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</si>
  <si>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</si>
  <si>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</si>
  <si>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</si>
  <si>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</si>
  <si>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</si>
  <si>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</si>
  <si>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</si>
  <si>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</si>
  <si>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</si>
  <si>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</si>
  <si>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</si>
  <si>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</si>
  <si>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</si>
  <si>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</si>
  <si>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</si>
  <si>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</si>
  <si>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</si>
  <si>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</si>
  <si>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</si>
  <si>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</si>
  <si>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</si>
  <si>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</si>
  <si>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</si>
  <si>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</si>
  <si>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</si>
  <si>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</si>
  <si>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</si>
  <si>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</si>
  <si>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</si>
  <si>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</si>
  <si>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</si>
  <si>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</si>
  <si>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</si>
  <si>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</si>
  <si>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</si>
  <si>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</si>
  <si>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</si>
  <si>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</si>
  <si>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</si>
  <si>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</si>
  <si>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</si>
  <si>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</si>
  <si>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</si>
  <si>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</si>
  <si>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</si>
  <si>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</si>
  <si>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</si>
  <si>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</si>
  <si>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</si>
  <si>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</si>
  <si>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</si>
  <si>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</si>
  <si>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</si>
  <si>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</si>
  <si>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</si>
  <si>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</si>
  <si>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</si>
  <si>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</si>
  <si>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</si>
  <si>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</si>
  <si>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</si>
  <si>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</si>
  <si>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</si>
  <si>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</si>
  <si>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</si>
  <si>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</si>
  <si>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</si>
  <si>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</si>
  <si>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</si>
  <si>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</si>
  <si>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</si>
  <si>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</si>
  <si>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</si>
  <si>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</si>
  <si>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</si>
  <si>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</si>
  <si>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</si>
  <si>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</si>
  <si>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</si>
  <si>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</si>
  <si>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</si>
  <si>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</si>
  <si>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</si>
  <si>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</si>
  <si>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</si>
  <si>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</si>
  <si>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</si>
  <si>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</si>
  <si>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</si>
  <si>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</si>
  <si>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</si>
  <si>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</si>
  <si>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</si>
  <si>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</si>
  <si>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</si>
  <si>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</si>
  <si>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</si>
  <si>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</si>
  <si>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</si>
  <si>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</si>
  <si>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</si>
  <si>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</si>
  <si>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</si>
  <si>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</si>
  <si>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</si>
  <si>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</si>
  <si>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</si>
  <si>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</si>
  <si>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</si>
  <si>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</si>
  <si>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</si>
  <si>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</si>
  <si>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</si>
  <si>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</si>
  <si>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</si>
  <si>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</si>
  <si>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</si>
  <si>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</si>
  <si>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</si>
  <si>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</si>
  <si>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</si>
  <si>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</si>
  <si>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</si>
  <si>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</si>
  <si>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</si>
  <si>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</si>
  <si>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</si>
  <si>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</si>
  <si>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</si>
  <si>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</si>
  <si>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</si>
  <si>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</si>
  <si>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</si>
  <si>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</si>
  <si>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</si>
  <si>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</si>
  <si>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</si>
  <si>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</si>
  <si>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</si>
  <si>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</si>
  <si>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</si>
  <si>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</si>
  <si>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</si>
  <si>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</si>
  <si>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</si>
  <si>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</si>
  <si>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</si>
  <si>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</si>
  <si>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</si>
  <si>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</si>
  <si>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</si>
  <si>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</si>
  <si>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</si>
  <si>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</si>
  <si>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</si>
  <si>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</si>
  <si>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</si>
  <si>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</si>
  <si>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</si>
  <si>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</si>
  <si>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</si>
  <si>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</si>
  <si>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</si>
  <si>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</si>
  <si>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</si>
  <si>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</si>
  <si>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</si>
  <si>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</si>
  <si>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</si>
  <si>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</si>
  <si>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</si>
  <si>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</si>
  <si>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</si>
  <si>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</si>
  <si>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</si>
  <si>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</si>
  <si>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</si>
  <si>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</si>
  <si>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</si>
  <si>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</si>
  <si>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</si>
  <si>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</si>
  <si>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</si>
  <si>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</si>
  <si>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</si>
  <si>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</si>
  <si>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</si>
  <si>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</si>
  <si>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</si>
  <si>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</si>
  <si>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</si>
  <si>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</si>
  <si>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</si>
  <si>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</si>
  <si>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</si>
  <si>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</si>
  <si>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</si>
  <si>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</si>
  <si>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</si>
  <si>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</si>
  <si>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</si>
  <si>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</si>
  <si>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</si>
  <si>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</si>
  <si>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</si>
  <si>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</si>
  <si>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</si>
  <si>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</si>
  <si>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</si>
  <si>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</si>
  <si>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</si>
  <si>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</si>
  <si>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</si>
  <si>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</si>
  <si>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</si>
  <si>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</si>
  <si>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</si>
  <si>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</si>
  <si>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</si>
  <si>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</si>
  <si>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</si>
  <si>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</si>
  <si>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</si>
  <si>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</si>
  <si>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</si>
  <si>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</si>
  <si>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</si>
  <si>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</si>
  <si>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</si>
  <si>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</si>
  <si>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</si>
  <si>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</si>
  <si>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</si>
  <si>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</si>
  <si>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</si>
  <si>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</si>
  <si>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</si>
  <si>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</si>
  <si>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</si>
  <si>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</si>
  <si>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</si>
  <si>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</si>
  <si>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</si>
  <si>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</si>
  <si>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</si>
  <si>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</si>
  <si>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</si>
  <si>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</si>
  <si>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</si>
  <si>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</si>
  <si>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</si>
  <si>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</si>
  <si>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</si>
  <si>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</si>
  <si>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</si>
  <si>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</si>
  <si>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</si>
  <si>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</si>
  <si>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</si>
  <si>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</si>
  <si>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</si>
  <si>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</si>
  <si>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</si>
  <si>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</si>
  <si>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</si>
  <si>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</si>
  <si>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</si>
  <si>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</si>
  <si>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</si>
  <si>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</si>
  <si>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</si>
  <si>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</si>
  <si>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</si>
  <si>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</si>
  <si>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</si>
  <si>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</si>
  <si>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</si>
  <si>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</si>
  <si>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</si>
  <si>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</si>
  <si>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</si>
  <si>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</si>
  <si>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</si>
  <si>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</si>
  <si>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</si>
  <si>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</si>
  <si>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</si>
  <si>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</si>
  <si>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</si>
  <si>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</si>
  <si>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</si>
  <si>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</si>
  <si>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</si>
  <si>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</si>
  <si>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</si>
  <si>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</si>
  <si>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</si>
  <si>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</si>
  <si>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</si>
  <si>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</si>
  <si>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</si>
  <si>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</si>
  <si>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</si>
  <si>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</si>
  <si>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</si>
  <si>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</si>
  <si>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</si>
  <si>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</si>
  <si>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</si>
  <si>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</si>
  <si>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</si>
  <si>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</si>
  <si>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</si>
  <si>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</si>
  <si>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</si>
  <si>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</si>
  <si>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</si>
  <si>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</si>
  <si>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</si>
  <si>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</si>
  <si>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</si>
  <si>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</si>
  <si>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</si>
  <si>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</si>
  <si>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</si>
  <si>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</si>
  <si>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</si>
  <si>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</si>
  <si>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</si>
  <si>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</si>
  <si>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</si>
  <si>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</si>
  <si>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</si>
  <si>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</si>
  <si>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</si>
  <si>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</si>
  <si>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</si>
  <si>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</si>
  <si>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</si>
  <si>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</si>
  <si>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</si>
  <si>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</si>
  <si>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</si>
  <si>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</si>
  <si>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</si>
  <si>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</si>
  <si>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</si>
  <si>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</si>
  <si>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</si>
  <si>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</si>
  <si>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</si>
  <si>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</si>
  <si>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</si>
  <si>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</si>
  <si>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</si>
  <si>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</si>
  <si>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</si>
  <si>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</si>
  <si>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</si>
  <si>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</si>
  <si>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</si>
  <si>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</si>
  <si>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</si>
  <si>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</si>
  <si>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</si>
  <si>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</si>
  <si>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</si>
  <si>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</si>
  <si>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</si>
  <si>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</si>
  <si>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</si>
  <si>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</si>
  <si>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</si>
  <si>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</si>
  <si>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</si>
  <si>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</si>
  <si>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</si>
  <si>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</si>
  <si>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</si>
  <si>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</si>
  <si>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</si>
  <si>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</si>
  <si>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</si>
  <si>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</si>
  <si>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</si>
  <si>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</si>
  <si>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</si>
  <si>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</si>
  <si>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</si>
  <si>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</si>
  <si>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</si>
  <si>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</si>
  <si>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</si>
  <si>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</si>
  <si>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</si>
  <si>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</si>
  <si>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</si>
  <si>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</si>
  <si>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</si>
  <si>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</si>
  <si>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</si>
  <si>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</si>
  <si>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</si>
  <si>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</si>
  <si>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</si>
  <si>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</si>
  <si>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</si>
  <si>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</si>
  <si>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</si>
  <si>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</si>
  <si>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</si>
  <si>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</si>
  <si>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</si>
  <si>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</si>
  <si>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</si>
  <si>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</si>
  <si>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</si>
  <si>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</si>
  <si>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</si>
  <si>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</si>
  <si>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</si>
  <si>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</si>
  <si>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</si>
  <si>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</si>
  <si>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</si>
  <si>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</si>
  <si>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</si>
  <si>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</si>
  <si>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</si>
  <si>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</si>
  <si>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</si>
  <si>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</si>
  <si>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</si>
  <si>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</si>
  <si>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</si>
  <si>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</si>
  <si>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</si>
  <si>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</si>
  <si>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</si>
  <si>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</si>
  <si>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</si>
  <si>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</si>
  <si>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</si>
  <si>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</si>
  <si>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</si>
  <si>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</si>
  <si>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</si>
  <si>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</si>
  <si>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</si>
  <si>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</si>
  <si>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</si>
  <si>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</si>
  <si>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</si>
  <si>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</si>
  <si>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</si>
  <si>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</si>
  <si>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</si>
  <si>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</si>
  <si>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</si>
  <si>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</si>
  <si>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</si>
  <si>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</si>
  <si>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</si>
  <si>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</si>
  <si>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</si>
  <si>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</si>
  <si>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</si>
  <si>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</si>
  <si>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</si>
  <si>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</si>
  <si>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</si>
  <si>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</si>
  <si>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</si>
  <si>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</si>
  <si>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</si>
  <si>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</si>
  <si>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</si>
  <si>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</si>
  <si>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</si>
  <si>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</si>
  <si>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</si>
  <si>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</si>
  <si>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</si>
  <si>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</si>
  <si>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</si>
  <si>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</si>
  <si>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</si>
  <si>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</si>
  <si>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</si>
  <si>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</si>
  <si>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</si>
  <si>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</si>
  <si>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</si>
  <si>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</si>
  <si>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</si>
  <si>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</si>
  <si>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</si>
  <si>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</si>
  <si>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</si>
  <si>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</si>
  <si>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</si>
  <si>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</si>
  <si>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</si>
  <si>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</si>
  <si>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</si>
  <si>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</si>
  <si>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</si>
  <si>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</si>
  <si>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</si>
  <si>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</si>
  <si>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</si>
  <si>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</si>
  <si>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</si>
  <si>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</si>
  <si>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</si>
  <si>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</si>
  <si>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</si>
  <si>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</si>
  <si>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</si>
  <si>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</si>
  <si>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</si>
  <si>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</si>
  <si>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</si>
  <si>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</si>
  <si>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</si>
  <si>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</si>
  <si>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</si>
  <si>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</si>
  <si>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</si>
  <si>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</si>
  <si>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</si>
  <si>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</si>
  <si>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</si>
  <si>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</si>
  <si>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</si>
  <si>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</si>
  <si>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</si>
  <si>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</si>
  <si>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</si>
  <si>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</si>
  <si>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</si>
  <si>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</si>
  <si>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</si>
  <si>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</si>
  <si>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</si>
  <si>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</si>
  <si>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</si>
  <si>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</si>
  <si>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</si>
  <si>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</si>
  <si>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</si>
  <si>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</si>
  <si>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</si>
  <si>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</si>
  <si>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</si>
  <si>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</si>
  <si>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</si>
  <si>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</si>
  <si>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</si>
  <si>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</si>
  <si>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</si>
  <si>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</si>
  <si>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</si>
  <si>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</si>
  <si>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</si>
  <si>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</si>
  <si>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</si>
  <si>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</si>
  <si>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</si>
  <si>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</si>
  <si>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</si>
  <si>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</si>
  <si>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</si>
  <si>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</si>
  <si>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</si>
  <si>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</si>
  <si>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</si>
  <si>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</si>
  <si>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</si>
  <si>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</si>
  <si>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</si>
  <si>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</si>
  <si>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</si>
  <si>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</si>
  <si>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</si>
  <si>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</si>
  <si>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</si>
  <si>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</si>
  <si>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</si>
  <si>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</si>
  <si>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</si>
  <si>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</si>
  <si>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</si>
  <si>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</si>
  <si>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</si>
  <si>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</si>
  <si>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</si>
  <si>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</si>
  <si>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</si>
  <si>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</si>
  <si>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</si>
  <si>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</si>
  <si>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</si>
  <si>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</si>
  <si>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</si>
  <si>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</si>
  <si>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</si>
  <si>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</si>
  <si>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</si>
  <si>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</si>
  <si>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</si>
  <si>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</si>
  <si>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</si>
  <si>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</si>
  <si>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</si>
  <si>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</si>
  <si>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</si>
  <si>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</si>
  <si>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</si>
  <si>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</si>
  <si>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</si>
  <si>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</si>
  <si>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</si>
  <si>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</si>
  <si>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</si>
  <si>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</si>
  <si>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</si>
  <si>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</si>
  <si>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</si>
  <si>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</si>
  <si>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</si>
  <si>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</si>
  <si>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</si>
  <si>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</si>
  <si>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</si>
  <si>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</si>
  <si>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</si>
  <si>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</si>
  <si>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</si>
  <si>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</si>
  <si>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</si>
  <si>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</si>
  <si>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</si>
  <si>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</si>
  <si>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</si>
  <si>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</si>
  <si>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</si>
  <si>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</si>
  <si>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</si>
  <si>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</si>
  <si>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</si>
  <si>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</si>
  <si>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</si>
  <si>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</si>
  <si>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</si>
  <si>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</si>
  <si>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</si>
  <si>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</si>
  <si>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</si>
  <si>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</si>
  <si>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</si>
  <si>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</si>
  <si>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</si>
  <si>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</si>
  <si>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</si>
  <si>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</si>
  <si>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</si>
  <si>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</si>
  <si>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</si>
  <si>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</si>
  <si>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</si>
  <si>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</si>
  <si>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</si>
  <si>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</si>
  <si>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</si>
  <si>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</si>
  <si>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</si>
  <si>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</si>
  <si>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</si>
  <si>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</si>
  <si>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</si>
  <si>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</si>
  <si>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</si>
  <si>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</si>
  <si>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</si>
  <si>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</si>
  <si>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</si>
  <si>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</si>
  <si>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</si>
  <si>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</si>
  <si>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</si>
  <si>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</si>
  <si>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</si>
  <si>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</si>
  <si>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</si>
  <si>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</si>
  <si>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</si>
  <si>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</si>
  <si>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</si>
  <si>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</si>
  <si>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</si>
  <si>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</si>
  <si>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</si>
  <si>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</si>
  <si>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</si>
  <si>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</si>
  <si>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</si>
  <si>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</si>
  <si>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</si>
  <si>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</si>
  <si>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</si>
  <si>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</si>
  <si>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</si>
  <si>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</si>
  <si>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</si>
  <si>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</si>
  <si>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</si>
  <si>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</si>
  <si>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</si>
  <si>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</si>
  <si>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</si>
  <si>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</si>
  <si>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</si>
  <si>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</si>
  <si>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</si>
  <si>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</si>
  <si>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</si>
  <si>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</si>
  <si>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</si>
  <si>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</si>
  <si>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</si>
  <si>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</si>
  <si>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</si>
  <si>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</si>
  <si>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</si>
  <si>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</si>
  <si>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</si>
  <si>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</si>
  <si>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</si>
  <si>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</si>
  <si>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</si>
  <si>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</si>
  <si>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</si>
  <si>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</si>
  <si>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</si>
  <si>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</si>
  <si>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</si>
  <si>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</si>
  <si>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</si>
  <si>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</si>
  <si>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</si>
  <si>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</si>
  <si>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</si>
  <si>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</si>
  <si>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</si>
  <si>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</si>
  <si>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</si>
  <si>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</si>
  <si>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</si>
  <si>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</si>
  <si>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</si>
  <si>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</si>
  <si>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</si>
  <si>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</si>
  <si>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</si>
  <si>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</si>
  <si>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</si>
  <si>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</si>
  <si>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</si>
  <si>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</si>
  <si>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</si>
  <si>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</si>
  <si>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</si>
  <si>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</si>
  <si>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</si>
  <si>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</si>
  <si>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</si>
  <si>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</si>
  <si>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</si>
  <si>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</si>
  <si>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</si>
  <si>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</si>
  <si>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</si>
  <si>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</si>
  <si>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</si>
  <si>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</si>
  <si>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</si>
  <si>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</si>
  <si>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</si>
  <si>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</si>
  <si>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</si>
  <si>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</si>
  <si>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</si>
  <si>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</si>
  <si>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</si>
  <si>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</si>
  <si>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</si>
  <si>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</si>
  <si>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</si>
  <si>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</si>
  <si>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</si>
  <si>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</si>
  <si>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</si>
  <si>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</si>
  <si>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</si>
  <si>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</si>
  <si>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</si>
  <si>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</si>
  <si>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</si>
  <si>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</si>
  <si>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</si>
  <si>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</si>
  <si>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</si>
  <si>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</si>
  <si>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</si>
  <si>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</si>
  <si>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</si>
  <si>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</si>
  <si>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</si>
  <si>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</si>
  <si>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</si>
  <si>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</si>
  <si>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</si>
  <si>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</si>
  <si>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</si>
  <si>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</si>
  <si>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</si>
  <si>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</si>
  <si>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</si>
  <si>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</si>
  <si>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</si>
  <si>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</si>
  <si>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</si>
  <si>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</si>
  <si>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</si>
  <si>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</si>
  <si>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</si>
  <si>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</si>
  <si>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</si>
  <si>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</si>
  <si>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</si>
  <si>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</si>
  <si>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</si>
  <si>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</si>
  <si>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</si>
  <si>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</si>
  <si>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</si>
  <si>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</si>
  <si>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</si>
  <si>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</si>
  <si>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</si>
  <si>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</si>
  <si>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</si>
  <si>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</si>
  <si>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</si>
  <si>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</si>
  <si>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</si>
  <si>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</si>
  <si>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</si>
  <si>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</si>
  <si>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</si>
  <si>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</si>
  <si>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</si>
  <si>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</si>
  <si>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</si>
  <si>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</si>
  <si>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</si>
  <si>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</si>
  <si>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</si>
  <si>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</si>
  <si>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</si>
  <si>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</si>
  <si>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</si>
  <si>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</si>
  <si>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</si>
  <si>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</si>
  <si>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</si>
  <si>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</si>
  <si>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</si>
  <si>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</si>
  <si>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</si>
  <si>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</si>
  <si>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</si>
  <si>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</si>
  <si>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</si>
  <si>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</si>
  <si>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</si>
  <si>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</si>
  <si>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</si>
  <si>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</si>
  <si>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</si>
  <si>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</si>
  <si>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</si>
  <si>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</si>
  <si>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</si>
  <si>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</si>
  <si>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</si>
  <si>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</si>
  <si>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</si>
  <si>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</si>
  <si>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</si>
  <si>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</si>
  <si>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</si>
  <si>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</si>
  <si>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</si>
  <si>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</si>
  <si>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</si>
  <si>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</si>
  <si>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</si>
  <si>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</si>
  <si>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</si>
  <si>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</si>
  <si>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</si>
  <si>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</si>
  <si>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</si>
  <si>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</si>
  <si>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</si>
  <si>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</si>
  <si>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</si>
  <si>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</si>
  <si>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</si>
  <si>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</si>
  <si>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</si>
  <si>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</si>
  <si>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</si>
  <si>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</si>
  <si>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</si>
  <si>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</si>
  <si>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</si>
  <si>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</si>
  <si>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</si>
  <si>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</si>
  <si>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</si>
  <si>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</si>
  <si>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</si>
  <si>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</si>
  <si>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</si>
  <si>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</si>
  <si>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</si>
  <si>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</si>
  <si>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</si>
  <si>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</si>
  <si>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</si>
  <si>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</si>
  <si>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</si>
  <si>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</si>
  <si>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</si>
  <si>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</si>
  <si>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</si>
  <si>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</si>
  <si>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</si>
  <si>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</si>
  <si>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</si>
  <si>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</si>
  <si>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</si>
  <si>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</si>
  <si>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</si>
  <si>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</si>
  <si>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</si>
  <si>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</si>
  <si>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</si>
  <si>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</si>
  <si>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</si>
  <si>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</si>
  <si>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</si>
  <si>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</si>
  <si>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</si>
  <si>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</si>
  <si>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</si>
  <si>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</si>
  <si>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</si>
  <si>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</si>
  <si>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</si>
  <si>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</si>
  <si>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</si>
  <si>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</si>
  <si>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</si>
  <si>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</si>
  <si>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</si>
  <si>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</si>
  <si>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</si>
  <si>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</si>
  <si>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</si>
  <si>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</si>
  <si>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</si>
  <si>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</si>
  <si>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</si>
  <si>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</si>
  <si>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</si>
  <si>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</si>
  <si>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</si>
  <si>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</si>
  <si>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</si>
  <si>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</si>
  <si>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</si>
  <si>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</si>
  <si>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</si>
  <si>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</si>
  <si>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</si>
  <si>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</si>
  <si>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</si>
  <si>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</si>
  <si>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</si>
  <si>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</si>
  <si>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</si>
  <si>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</si>
  <si>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</si>
  <si>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</si>
  <si>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</si>
  <si>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</si>
  <si>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</si>
  <si>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</si>
  <si>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</si>
  <si>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</si>
  <si>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</si>
  <si>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</si>
  <si>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</si>
  <si>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</si>
  <si>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</si>
  <si>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</si>
  <si>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</si>
  <si>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</si>
  <si>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</si>
  <si>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</si>
  <si>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</si>
  <si>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</si>
  <si>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</si>
  <si>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</si>
  <si>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</si>
  <si>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</si>
  <si>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</si>
  <si>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</si>
  <si>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</si>
  <si>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</si>
  <si>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</si>
  <si>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</si>
  <si>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</si>
  <si>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</si>
  <si>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</si>
  <si>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</si>
  <si>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</si>
  <si>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</si>
  <si>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</si>
  <si>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</si>
  <si>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</si>
  <si>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</si>
  <si>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</si>
  <si>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</si>
  <si>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</si>
  <si>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</si>
  <si>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</si>
  <si>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</si>
  <si>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</si>
  <si>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</si>
  <si>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</si>
  <si>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</si>
  <si>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</si>
  <si>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</si>
  <si>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</si>
  <si>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</si>
  <si>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</si>
  <si>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</si>
  <si>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</si>
  <si>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</si>
  <si>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</si>
  <si>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</si>
  <si>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</si>
  <si>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</si>
  <si>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</si>
  <si>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</si>
  <si>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</si>
  <si>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</si>
  <si>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</si>
  <si>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</si>
  <si>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</si>
  <si>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</si>
  <si>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</si>
  <si>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</si>
  <si>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</si>
  <si>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</si>
  <si>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</si>
  <si>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</si>
  <si>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</si>
  <si>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</si>
  <si>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</si>
  <si>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</si>
  <si>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</si>
  <si>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</si>
  <si>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</si>
  <si>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</si>
  <si>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</si>
  <si>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</si>
  <si>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</si>
  <si>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</si>
  <si>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</si>
  <si>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</si>
  <si>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</si>
  <si>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</si>
  <si>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</si>
  <si>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</si>
  <si>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</si>
  <si>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</si>
  <si>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</si>
  <si>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</si>
  <si>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</si>
  <si>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</si>
  <si>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</si>
  <si>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</si>
  <si>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</si>
  <si>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</si>
  <si>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</si>
  <si>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</si>
  <si>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</si>
  <si>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</si>
  <si>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</si>
  <si>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</si>
  <si>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</si>
  <si>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</si>
  <si>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</si>
  <si>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</si>
  <si>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</si>
  <si>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</si>
  <si>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</si>
  <si>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</si>
  <si>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</si>
  <si>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</si>
  <si>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</si>
  <si>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</si>
  <si>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</si>
  <si>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</si>
  <si>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</si>
  <si>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</si>
  <si>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</si>
  <si>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</si>
  <si>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</si>
  <si>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</si>
  <si>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</si>
  <si>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</si>
  <si>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</si>
  <si>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</si>
  <si>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</si>
  <si>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</si>
  <si>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</si>
  <si>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</si>
  <si>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</si>
  <si>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</si>
  <si>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</si>
  <si>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</si>
  <si>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</si>
  <si>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</si>
  <si>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</si>
  <si>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</si>
  <si>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</si>
  <si>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</si>
  <si>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</si>
  <si>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</si>
  <si>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</si>
  <si>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</si>
  <si>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</si>
  <si>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</si>
  <si>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</si>
  <si>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</si>
  <si>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</si>
  <si>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</si>
  <si>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</si>
  <si>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</si>
  <si>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</si>
  <si>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</si>
  <si>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</si>
  <si>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</si>
  <si>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</si>
  <si>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</si>
  <si>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</si>
  <si>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</si>
  <si>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</si>
  <si>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</si>
  <si>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</si>
  <si>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</si>
  <si>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</si>
  <si>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</si>
  <si>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</si>
  <si>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</si>
  <si>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</si>
  <si>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</si>
  <si>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</si>
  <si>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</si>
  <si>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</si>
  <si>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</si>
  <si>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</si>
  <si>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</si>
  <si>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</si>
  <si>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</si>
  <si>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</si>
  <si>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</si>
  <si>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</si>
  <si>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</si>
  <si>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</si>
  <si>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</si>
  <si>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</si>
  <si>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</si>
  <si>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</si>
  <si>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</si>
  <si>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</si>
  <si>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</si>
  <si>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</si>
  <si>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</si>
  <si>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</si>
  <si>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</si>
  <si>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</si>
  <si>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</si>
  <si>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</si>
  <si>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</si>
  <si>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</si>
  <si>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</si>
  <si>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</si>
  <si>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</si>
  <si>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</si>
  <si>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</si>
  <si>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</si>
  <si>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</si>
  <si>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</si>
  <si>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</si>
  <si>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</si>
  <si>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</si>
  <si>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</si>
  <si>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</si>
  <si>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</si>
  <si>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</si>
  <si>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</si>
  <si>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</si>
  <si>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</si>
  <si>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</si>
  <si>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</si>
  <si>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</si>
  <si>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</si>
  <si>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</si>
  <si>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</si>
  <si>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</si>
  <si>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</si>
  <si>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</si>
  <si>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</si>
  <si>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</si>
  <si>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</si>
  <si>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</si>
  <si>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</si>
  <si>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</si>
  <si>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</si>
  <si>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</si>
  <si>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</si>
  <si>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</si>
  <si>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</si>
  <si>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</si>
  <si>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</si>
  <si>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</si>
  <si>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</si>
  <si>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</si>
  <si>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</si>
  <si>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</si>
  <si>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</si>
  <si>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</si>
  <si>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</si>
  <si>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</si>
  <si>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</si>
  <si>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</si>
  <si>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</si>
  <si>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</si>
  <si>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</si>
  <si>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</si>
  <si>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</si>
  <si>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</si>
  <si>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</si>
  <si>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</si>
  <si>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</si>
  <si>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</si>
  <si>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</si>
  <si>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</si>
  <si>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</si>
  <si>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</si>
  <si>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</si>
  <si>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</si>
  <si>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</si>
  <si>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</si>
  <si>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</si>
  <si>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</si>
  <si>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</si>
  <si>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</si>
  <si>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</si>
  <si>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</si>
  <si>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</si>
  <si>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</si>
  <si>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</si>
  <si>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</si>
  <si>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</si>
  <si>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</si>
  <si>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</si>
  <si>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</si>
  <si>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</si>
  <si>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</si>
  <si>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</si>
  <si>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</si>
  <si>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</si>
  <si>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</si>
  <si>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</si>
  <si>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</si>
  <si>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</si>
  <si>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</si>
  <si>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</si>
  <si>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</si>
  <si>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</si>
  <si>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</si>
  <si>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</si>
  <si>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</si>
  <si>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</si>
  <si>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</si>
  <si>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</si>
  <si>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</si>
  <si>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</si>
  <si>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</si>
  <si>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</si>
  <si>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</si>
  <si>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</si>
  <si>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</si>
  <si>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</si>
  <si>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</si>
  <si>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</si>
  <si>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</si>
  <si>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</si>
  <si>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</si>
  <si>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</si>
  <si>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</si>
  <si>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</si>
  <si>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</si>
  <si>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</si>
  <si>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</si>
  <si>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</si>
  <si>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</si>
  <si>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</si>
  <si>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</si>
  <si>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</si>
  <si>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</si>
  <si>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</si>
  <si>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</si>
  <si>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</si>
  <si>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</si>
  <si>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</si>
  <si>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</si>
  <si>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</si>
  <si>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</si>
  <si>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</si>
  <si>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</si>
  <si>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</si>
  <si>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</si>
  <si>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</si>
  <si>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</si>
  <si>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</si>
  <si>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</si>
  <si>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</si>
  <si>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</si>
  <si>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</si>
  <si>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</si>
  <si>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</si>
  <si>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</si>
  <si>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</si>
  <si>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</si>
  <si>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</si>
  <si>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</si>
  <si>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</si>
  <si>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</si>
  <si>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</si>
  <si>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</si>
  <si>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</si>
  <si>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</si>
  <si>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</si>
  <si>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</si>
  <si>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</si>
  <si>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</si>
  <si>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</si>
  <si>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</si>
  <si>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</si>
  <si>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</si>
  <si>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</si>
  <si>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</si>
  <si>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</si>
  <si>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</si>
  <si>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</si>
  <si>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</si>
  <si>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</si>
  <si>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</si>
  <si>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</si>
  <si>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</si>
  <si>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</si>
  <si>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</si>
  <si>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</si>
  <si>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</si>
  <si>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</si>
  <si>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</si>
  <si>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</si>
  <si>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</si>
  <si>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</si>
  <si>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</si>
  <si>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</si>
  <si>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</si>
  <si>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</si>
  <si>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</si>
  <si>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</si>
  <si>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</si>
  <si>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</si>
  <si>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</si>
  <si>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</si>
  <si>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</si>
  <si>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</si>
  <si>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</si>
  <si>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</si>
  <si>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</si>
  <si>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</si>
  <si>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</si>
  <si>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</si>
  <si>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</si>
  <si>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</si>
  <si>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</si>
  <si>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</si>
  <si>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</si>
  <si>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</si>
  <si>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</si>
  <si>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</si>
  <si>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</si>
  <si>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</si>
  <si>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</si>
  <si>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</si>
  <si>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</si>
  <si>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</si>
  <si>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</si>
  <si>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</si>
  <si>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</si>
  <si>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</si>
  <si>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</si>
  <si>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</si>
  <si>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</si>
  <si>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</si>
  <si>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</si>
  <si>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</si>
  <si>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</si>
  <si>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</si>
  <si>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</si>
  <si>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</si>
  <si>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</si>
  <si>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</si>
  <si>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</si>
  <si>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</si>
  <si>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</si>
  <si>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</si>
  <si>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</si>
  <si>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</si>
  <si>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</si>
  <si>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</si>
  <si>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</si>
  <si>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</si>
  <si>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</si>
  <si>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</si>
  <si>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</si>
  <si>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</si>
  <si>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</si>
  <si>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</si>
  <si>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</si>
  <si>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</si>
  <si>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</si>
  <si>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</si>
  <si>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</si>
  <si>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</si>
  <si>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</si>
  <si>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</si>
  <si>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</si>
  <si>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</si>
  <si>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</si>
  <si>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</si>
  <si>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</si>
  <si>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</si>
  <si>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</si>
  <si>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</si>
  <si>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</si>
  <si>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</si>
  <si>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</si>
  <si>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</si>
  <si>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</si>
  <si>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</si>
  <si>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</si>
  <si>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</si>
  <si>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</si>
  <si>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</si>
  <si>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</si>
  <si>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</si>
  <si>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</si>
  <si>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</si>
  <si>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</si>
  <si>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</si>
  <si>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</si>
  <si>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</si>
  <si>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</si>
  <si>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</si>
  <si>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</si>
  <si>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</si>
  <si>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</si>
  <si>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</si>
  <si>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</si>
  <si>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</si>
  <si>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</si>
  <si>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</si>
  <si>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</si>
  <si>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</si>
  <si>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</si>
  <si>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</si>
  <si>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</si>
  <si>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</si>
  <si>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</si>
  <si>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</si>
  <si>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</si>
  <si>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</si>
  <si>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</si>
  <si>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</si>
  <si>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</si>
  <si>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</si>
  <si>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</si>
  <si>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</si>
  <si>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</si>
  <si>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</si>
  <si>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</si>
  <si>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</si>
  <si>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</si>
  <si>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</si>
  <si>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</si>
  <si>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</si>
  <si>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</si>
  <si>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</si>
  <si>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</si>
  <si>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</si>
  <si>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</si>
  <si>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</si>
  <si>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</si>
  <si>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</si>
  <si>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</si>
  <si>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</si>
  <si>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</si>
  <si>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</si>
  <si>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</si>
  <si>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</si>
  <si>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</si>
  <si>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</si>
  <si>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</si>
  <si>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</si>
  <si>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</si>
  <si>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</si>
  <si>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</si>
  <si>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</si>
  <si>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</si>
  <si>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</si>
  <si>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</si>
  <si>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</si>
  <si>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</si>
  <si>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</si>
  <si>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</si>
  <si>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</si>
  <si>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</si>
  <si>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</si>
  <si>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</si>
  <si>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</si>
  <si>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</si>
  <si>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</si>
  <si>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</si>
  <si>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</si>
  <si>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</si>
  <si>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</si>
  <si>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</si>
  <si>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</si>
  <si>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</si>
  <si>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</si>
  <si>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</si>
  <si>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</si>
  <si>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</si>
  <si>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</si>
  <si>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</si>
  <si>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</si>
  <si>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</si>
  <si>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</si>
  <si>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</si>
  <si>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</si>
  <si>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</si>
  <si>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</si>
  <si>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</si>
  <si>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</si>
  <si>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</si>
  <si>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</si>
  <si>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</si>
  <si>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</si>
  <si>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</si>
  <si>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</si>
  <si>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</si>
  <si>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</si>
  <si>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</si>
  <si>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</si>
  <si>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</si>
  <si>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</si>
  <si>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</si>
  <si>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</si>
  <si>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</si>
  <si>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</si>
  <si>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</si>
  <si>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</si>
  <si>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</si>
  <si>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</si>
  <si>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</si>
  <si>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</si>
  <si>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</si>
  <si>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</si>
  <si>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</si>
  <si>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</si>
  <si>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</si>
  <si>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</si>
  <si>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</si>
  <si>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</si>
  <si>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</si>
  <si>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</si>
  <si>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</si>
  <si>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</si>
  <si>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</si>
  <si>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</si>
  <si>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</si>
  <si>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</si>
  <si>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</si>
  <si>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</si>
  <si>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</si>
  <si>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</si>
  <si>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</si>
  <si>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</si>
  <si>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</si>
  <si>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</si>
  <si>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</si>
  <si>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</si>
  <si>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</si>
  <si>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</si>
  <si>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</si>
  <si>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</si>
  <si>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</si>
  <si>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</si>
  <si>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</si>
  <si>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</si>
  <si>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</si>
  <si>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</si>
  <si>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</si>
  <si>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</si>
  <si>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</si>
  <si>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</si>
  <si>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</si>
  <si>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</si>
  <si>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</si>
  <si>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</si>
  <si>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</si>
  <si>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</si>
  <si>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</si>
  <si>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</si>
  <si>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</si>
  <si>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</si>
  <si>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</si>
  <si>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</si>
  <si>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</si>
  <si>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</si>
  <si>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</si>
  <si>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</si>
  <si>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</si>
  <si>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</si>
  <si>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</si>
  <si>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</si>
  <si>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</si>
  <si>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</si>
  <si>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</si>
  <si>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</si>
  <si>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</si>
  <si>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</si>
  <si>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</si>
  <si>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</si>
  <si>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</si>
  <si>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</si>
  <si>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</si>
  <si>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</si>
  <si>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</si>
  <si>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</si>
  <si>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</si>
  <si>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</si>
  <si>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</si>
  <si>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</si>
  <si>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</si>
  <si>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</si>
  <si>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</si>
  <si>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</si>
  <si>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</si>
  <si>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</si>
  <si>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</si>
  <si>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</si>
  <si>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</si>
  <si>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</si>
  <si>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</si>
  <si>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</si>
  <si>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</si>
  <si>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</si>
  <si>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</si>
  <si>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</si>
  <si>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</si>
  <si>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</si>
  <si>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</si>
  <si>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</si>
  <si>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</si>
  <si>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</si>
  <si>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</si>
  <si>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</si>
  <si>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</si>
  <si>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</si>
  <si>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</si>
  <si>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</si>
  <si>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</si>
  <si>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</si>
  <si>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</si>
  <si>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</si>
  <si>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</si>
  <si>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</si>
  <si>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</si>
  <si>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</si>
  <si>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</si>
  <si>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</si>
  <si>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</si>
  <si>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</si>
  <si>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</si>
  <si>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</si>
  <si>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</si>
  <si>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</si>
  <si>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</si>
  <si>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</si>
  <si>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</si>
  <si>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</si>
  <si>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</si>
  <si>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</si>
  <si>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</si>
  <si>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</si>
  <si>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</si>
  <si>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</si>
  <si>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</si>
  <si>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</si>
  <si>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</si>
  <si>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</si>
  <si>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</si>
  <si>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</si>
  <si>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</si>
  <si>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</si>
  <si>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</si>
  <si>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</si>
  <si>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</si>
  <si>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</si>
  <si>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</si>
  <si>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</si>
  <si>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</si>
  <si>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</si>
  <si>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</si>
  <si>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</si>
  <si>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</si>
  <si>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</si>
  <si>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</si>
  <si>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</si>
  <si>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</si>
  <si>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</si>
  <si>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</si>
  <si>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</si>
  <si>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</si>
  <si>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</si>
  <si>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</si>
  <si>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</si>
  <si>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</si>
  <si>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</si>
  <si>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</si>
  <si>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</si>
  <si>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</si>
  <si>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</si>
  <si>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</si>
  <si>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</si>
  <si>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</si>
  <si>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</si>
  <si>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</si>
  <si>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</si>
  <si>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</si>
  <si>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</si>
  <si>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</si>
  <si>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</si>
  <si>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</si>
  <si>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</si>
  <si>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</si>
  <si>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</si>
  <si>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</si>
  <si>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</si>
  <si>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</si>
  <si>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</si>
  <si>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</si>
  <si>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</si>
  <si>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</si>
  <si>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</si>
  <si>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</si>
  <si>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</si>
  <si>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</si>
  <si>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</si>
  <si>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</si>
  <si>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</si>
  <si>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</si>
  <si>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</si>
  <si>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</si>
  <si>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</si>
  <si>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</si>
  <si>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</si>
  <si>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</si>
  <si>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</si>
  <si>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</si>
  <si>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</si>
  <si>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</si>
  <si>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</si>
  <si>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</si>
  <si>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</si>
  <si>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</si>
  <si>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</si>
  <si>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</si>
  <si>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</si>
  <si>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</si>
  <si>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</si>
  <si>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</si>
  <si>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</si>
  <si>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</si>
  <si>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</si>
  <si>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</si>
  <si>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</si>
  <si>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</si>
  <si>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</si>
  <si>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</si>
  <si>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</si>
  <si>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</si>
  <si>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</si>
  <si>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</si>
  <si>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</si>
  <si>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</si>
  <si>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</si>
  <si>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</si>
  <si>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</si>
  <si>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</si>
  <si>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</si>
  <si>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</si>
  <si>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</si>
  <si>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</si>
  <si>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</si>
  <si>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</si>
  <si>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</si>
  <si>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</si>
  <si>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</si>
  <si>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</si>
  <si>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</si>
  <si>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</si>
  <si>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</si>
  <si>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</si>
  <si>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</si>
  <si>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</si>
  <si>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</si>
  <si>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</si>
  <si>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</si>
  <si>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</si>
  <si>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</si>
  <si>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</si>
  <si>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</si>
  <si>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</si>
  <si>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</si>
  <si>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</si>
  <si>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</si>
  <si>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</si>
  <si>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</si>
  <si>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</si>
  <si>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</si>
  <si>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</si>
  <si>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</si>
  <si>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</si>
  <si>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</si>
  <si>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</si>
  <si>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</si>
  <si>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</si>
  <si>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</si>
  <si>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</si>
  <si>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</si>
  <si>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</si>
  <si>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</si>
  <si>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</si>
  <si>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</si>
  <si>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</si>
  <si>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</si>
  <si>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</si>
  <si>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</si>
  <si>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</si>
  <si>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</si>
  <si>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</si>
  <si>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</si>
  <si>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</si>
  <si>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</si>
  <si>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</si>
  <si>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</si>
  <si>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</si>
  <si>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</si>
  <si>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</si>
  <si>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</si>
  <si>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</si>
  <si>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</si>
  <si>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</si>
  <si>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</si>
  <si>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</si>
  <si>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</si>
  <si>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</si>
  <si>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</si>
  <si>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</si>
  <si>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</si>
  <si>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</si>
  <si>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</si>
  <si>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</si>
  <si>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</si>
  <si>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</si>
  <si>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</si>
  <si>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</si>
  <si>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</si>
  <si>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</si>
  <si>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</si>
  <si>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</si>
  <si>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</si>
  <si>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</si>
  <si>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</si>
  <si>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</si>
  <si>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</si>
  <si>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</si>
  <si>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</si>
  <si>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</si>
  <si>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</si>
  <si>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</si>
  <si>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</si>
  <si>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</si>
  <si>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</si>
  <si>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</si>
  <si>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</si>
  <si>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</si>
  <si>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</si>
  <si>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</si>
  <si>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</si>
  <si>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</si>
  <si>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</si>
  <si>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</si>
  <si>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</si>
  <si>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</si>
  <si>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</si>
  <si>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</si>
  <si>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</si>
  <si>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</si>
  <si>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</si>
  <si>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</si>
  <si>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</si>
  <si>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</si>
  <si>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</si>
  <si>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</si>
  <si>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</si>
  <si>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</si>
  <si>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</si>
  <si>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</si>
  <si>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</si>
  <si>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</si>
  <si>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</si>
  <si>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</si>
  <si>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</si>
  <si>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</si>
  <si>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</si>
  <si>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</si>
  <si>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</si>
  <si>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</si>
  <si>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</si>
  <si>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</si>
  <si>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</si>
  <si>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</si>
  <si>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</si>
  <si>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</si>
  <si>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</si>
  <si>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</si>
  <si>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</si>
  <si>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</si>
  <si>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</si>
  <si>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</si>
  <si>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</si>
  <si>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</si>
  <si>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</si>
  <si>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</si>
  <si>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</si>
  <si>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</si>
  <si>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</si>
  <si>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</si>
  <si>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</si>
  <si>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</si>
  <si>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</si>
  <si>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</si>
  <si>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</si>
  <si>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</si>
  <si>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</si>
  <si>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</si>
  <si>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</si>
  <si>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</si>
  <si>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</si>
  <si>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</si>
  <si>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</si>
  <si>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</si>
  <si>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</si>
  <si>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</si>
  <si>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</si>
  <si>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</si>
  <si>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</si>
  <si>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</si>
  <si>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</si>
  <si>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</si>
  <si>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</si>
  <si>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</si>
  <si>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</si>
  <si>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</si>
  <si>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</si>
  <si>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</si>
  <si>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</si>
  <si>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</si>
  <si>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</si>
  <si>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</si>
  <si>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</si>
  <si>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</si>
  <si>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</si>
  <si>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</si>
  <si>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</si>
  <si>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</si>
  <si>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</si>
  <si>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</si>
  <si>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</si>
  <si>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</si>
  <si>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</si>
  <si>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</si>
  <si>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</si>
  <si>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</si>
  <si>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</si>
  <si>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</si>
  <si>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</si>
  <si>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</si>
  <si>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</si>
  <si>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</si>
  <si>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</si>
  <si>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</si>
  <si>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</si>
  <si>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</si>
  <si>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</si>
  <si>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</si>
  <si>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</si>
  <si>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</si>
  <si>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</si>
  <si>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</si>
  <si>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</si>
  <si>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</si>
  <si>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</si>
  <si>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</si>
  <si>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</si>
  <si>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</si>
  <si>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</si>
  <si>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</si>
  <si>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</si>
  <si>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</si>
  <si>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</si>
  <si>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</si>
  <si>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</si>
  <si>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</si>
  <si>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</si>
  <si>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</si>
  <si>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</si>
  <si>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</si>
  <si>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</si>
  <si>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</si>
  <si>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</si>
  <si>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</si>
  <si>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</si>
  <si>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</si>
  <si>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</si>
  <si>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</si>
  <si>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</si>
  <si>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</si>
  <si>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</si>
  <si>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</si>
  <si>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</si>
  <si>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</si>
  <si>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</si>
  <si>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</si>
  <si>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</si>
  <si>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</si>
  <si>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</si>
  <si>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</si>
  <si>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</si>
  <si>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</si>
  <si>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</si>
  <si>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</si>
  <si>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</si>
  <si>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</si>
  <si>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</si>
  <si>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</si>
  <si>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</si>
  <si>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</si>
  <si>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</si>
  <si>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</si>
  <si>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</si>
  <si>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</si>
  <si>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</si>
  <si>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</si>
  <si>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</si>
  <si>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</si>
  <si>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</si>
  <si>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</si>
  <si>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</si>
  <si>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</si>
  <si>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</si>
  <si>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</si>
  <si>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</si>
  <si>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</si>
  <si>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</si>
  <si>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</si>
  <si>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</si>
  <si>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</si>
  <si>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</si>
  <si>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</si>
  <si>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</si>
  <si>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</si>
  <si>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</si>
  <si>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</si>
  <si>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</si>
  <si>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</si>
  <si>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</si>
  <si>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</si>
  <si>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</si>
  <si>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</si>
  <si>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</si>
  <si>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</si>
  <si>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</si>
  <si>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</si>
  <si>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</si>
  <si>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</si>
  <si>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</si>
  <si>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</si>
  <si>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</si>
  <si>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</si>
  <si>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</si>
  <si>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</si>
  <si>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</si>
  <si>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</si>
  <si>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</si>
  <si>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</si>
  <si>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</si>
  <si>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</si>
  <si>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</si>
  <si>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</si>
  <si>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</si>
  <si>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</si>
  <si>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</si>
  <si>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</si>
  <si>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</si>
  <si>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</si>
  <si>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</si>
  <si>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</si>
  <si>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</si>
  <si>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</si>
  <si>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</si>
  <si>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</si>
  <si>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</si>
  <si>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</si>
  <si>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</si>
  <si>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</si>
  <si>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</si>
  <si>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</si>
  <si>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</si>
  <si>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</si>
  <si>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</si>
  <si>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</si>
  <si>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</si>
  <si>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</si>
  <si>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</si>
  <si>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</si>
  <si>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</si>
  <si>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</si>
  <si>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</si>
  <si>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</si>
  <si>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</si>
  <si>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</si>
  <si>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</si>
  <si>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</si>
  <si>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</si>
  <si>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</si>
  <si>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</si>
  <si>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</si>
  <si>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</si>
  <si>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</si>
  <si>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</si>
  <si>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</si>
  <si>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</si>
  <si>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</si>
  <si>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</si>
  <si>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</si>
  <si>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</si>
  <si>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</si>
  <si>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</si>
  <si>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</si>
  <si>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</si>
  <si>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</si>
  <si>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</si>
  <si>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</si>
  <si>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</si>
  <si>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</si>
  <si>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</si>
  <si>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</si>
  <si>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</si>
  <si>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</si>
  <si>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</si>
  <si>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</si>
  <si>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</si>
  <si>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</si>
  <si>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</si>
  <si>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</si>
  <si>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</si>
  <si>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</si>
  <si>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</si>
  <si>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</si>
  <si>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</si>
  <si>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</si>
  <si>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</si>
  <si>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</si>
  <si>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</si>
  <si>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</si>
  <si>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</si>
  <si>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</si>
  <si>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</si>
  <si>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</si>
  <si>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</si>
  <si>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</si>
  <si>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</si>
  <si>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</si>
  <si>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</si>
  <si>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</si>
  <si>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</si>
  <si>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</si>
  <si>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</si>
  <si>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</si>
  <si>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</si>
  <si>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</si>
  <si>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</si>
  <si>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</si>
  <si>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</si>
  <si>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</si>
  <si>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</si>
  <si>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</si>
  <si>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</si>
  <si>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</si>
  <si>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</si>
  <si>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</si>
  <si>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</si>
  <si>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</si>
  <si>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</si>
  <si>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</si>
  <si>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</si>
  <si>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</si>
  <si>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</si>
  <si>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</si>
  <si>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</si>
  <si>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</si>
  <si>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</si>
  <si>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</si>
  <si>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</si>
  <si>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</si>
  <si>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</si>
  <si>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</si>
  <si>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</si>
  <si>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</si>
  <si>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</si>
  <si>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</si>
  <si>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</si>
  <si>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</si>
  <si>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</si>
  <si>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</si>
  <si>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</si>
  <si>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</si>
  <si>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</si>
  <si>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</si>
  <si>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</si>
  <si>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</si>
  <si>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</si>
  <si>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</si>
  <si>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</si>
  <si>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</si>
  <si>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</si>
  <si>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</si>
  <si>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</si>
  <si>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</si>
  <si>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</si>
  <si>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</si>
  <si>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</si>
  <si>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</si>
  <si>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</si>
  <si>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</si>
  <si>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</si>
  <si>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</si>
  <si>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</si>
  <si>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</si>
  <si>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</si>
  <si>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</si>
  <si>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</si>
  <si>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</si>
  <si>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</si>
  <si>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</si>
  <si>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</si>
  <si>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</si>
  <si>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</si>
  <si>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</si>
  <si>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</si>
  <si>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</si>
  <si>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</si>
  <si>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</si>
  <si>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</si>
  <si>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</si>
  <si>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</si>
  <si>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</si>
  <si>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</si>
  <si>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</si>
  <si>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</si>
  <si>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</si>
  <si>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</si>
  <si>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</si>
  <si>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</si>
  <si>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</si>
  <si>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</si>
  <si>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</si>
  <si>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</si>
  <si>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</si>
  <si>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</si>
  <si>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</si>
  <si>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</si>
  <si>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</si>
  <si>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</si>
  <si>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</si>
  <si>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</si>
  <si>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</si>
  <si>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</si>
  <si>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</si>
  <si>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</si>
  <si>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</si>
  <si>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</si>
  <si>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</si>
  <si>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</si>
  <si>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</si>
  <si>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</si>
  <si>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</si>
  <si>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</si>
  <si>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</si>
  <si>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</si>
  <si>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</si>
  <si>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</si>
  <si>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</si>
  <si>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</si>
  <si>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</si>
  <si>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</si>
  <si>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</si>
  <si>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</si>
  <si>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</si>
  <si>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</si>
  <si>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</si>
  <si>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</si>
  <si>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</si>
  <si>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</si>
  <si>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</si>
  <si>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</si>
  <si>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</si>
  <si>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</si>
  <si>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</si>
  <si>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</si>
  <si>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</si>
  <si>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</si>
  <si>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</si>
  <si>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</si>
  <si>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</si>
  <si>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</si>
  <si>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</si>
  <si>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</si>
  <si>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</si>
  <si>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</si>
  <si>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</si>
  <si>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</si>
  <si>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</si>
  <si>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</si>
  <si>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</si>
  <si>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</si>
  <si>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</si>
  <si>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</si>
  <si>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</si>
  <si>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</si>
  <si>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</si>
  <si>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</si>
  <si>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</si>
  <si>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</si>
  <si>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</si>
  <si>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</si>
  <si>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</si>
  <si>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</si>
  <si>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</si>
  <si>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</si>
  <si>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</si>
  <si>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</si>
  <si>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</si>
  <si>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</si>
  <si>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</si>
  <si>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</si>
  <si>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</si>
  <si>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</si>
  <si>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</si>
  <si>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</si>
  <si>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</si>
  <si>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</si>
  <si>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</si>
  <si>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</si>
  <si>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</si>
  <si>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</si>
  <si>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</si>
  <si>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</si>
  <si>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</si>
  <si>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</si>
  <si>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</si>
  <si>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</si>
  <si>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</si>
  <si>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</si>
  <si>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</si>
  <si>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</si>
  <si>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</si>
  <si>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</si>
  <si>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</si>
  <si>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</si>
  <si>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</si>
  <si>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</si>
  <si>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</si>
  <si>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</si>
  <si>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</si>
  <si>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</si>
  <si>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</si>
  <si>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</si>
  <si>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</si>
  <si>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</si>
  <si>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</si>
  <si>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</si>
  <si>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</si>
  <si>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</si>
  <si>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</si>
  <si>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</si>
  <si>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</si>
  <si>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</si>
  <si>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</si>
  <si>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</si>
  <si>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</si>
  <si>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</si>
  <si>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</si>
  <si>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</si>
  <si>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</si>
  <si>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</si>
  <si>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</si>
  <si>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</si>
  <si>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</si>
  <si>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</si>
  <si>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</si>
  <si>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</si>
  <si>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</si>
  <si>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</si>
  <si>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</si>
  <si>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</si>
  <si>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</si>
  <si>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</si>
  <si>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</si>
  <si>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</si>
  <si>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</si>
  <si>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</si>
  <si>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</si>
  <si>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</si>
  <si>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</si>
  <si>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</si>
  <si>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</si>
  <si>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</si>
  <si>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</si>
  <si>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</si>
  <si>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</si>
  <si>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</si>
  <si>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</si>
  <si>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</si>
  <si>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</si>
  <si>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</si>
  <si>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</si>
  <si>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</si>
  <si>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</si>
  <si>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</si>
  <si>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</si>
  <si>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</si>
  <si>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</si>
  <si>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</si>
  <si>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</si>
  <si>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</si>
  <si>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</si>
  <si>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</si>
  <si>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</si>
  <si>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</si>
  <si>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</si>
  <si>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</si>
  <si>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</si>
  <si>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</si>
  <si>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</si>
  <si>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</si>
  <si>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</si>
  <si>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</si>
  <si>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</si>
  <si>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</si>
  <si>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</si>
  <si>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</si>
  <si>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</si>
  <si>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</si>
  <si>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</si>
  <si>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</si>
  <si>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</si>
  <si>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</si>
  <si>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</si>
  <si>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</si>
  <si>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</si>
  <si>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</si>
  <si>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</si>
  <si>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</si>
  <si>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</si>
  <si>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</si>
  <si>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</si>
  <si>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</si>
  <si>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</si>
  <si>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</si>
  <si>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</si>
  <si>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</si>
  <si>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</si>
  <si>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</si>
  <si>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</si>
  <si>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</si>
  <si>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</si>
  <si>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</si>
  <si>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</si>
  <si>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</si>
  <si>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</si>
  <si>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</si>
  <si>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</si>
  <si>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</si>
  <si>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</si>
  <si>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</si>
  <si>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</si>
  <si>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</si>
  <si>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</si>
  <si>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</si>
  <si>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</si>
  <si>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</si>
  <si>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</si>
  <si>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</si>
  <si>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</si>
  <si>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</si>
  <si>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</si>
  <si>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</si>
  <si>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</si>
  <si>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</si>
  <si>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</si>
  <si>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</si>
  <si>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</si>
  <si>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</si>
  <si>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</si>
  <si>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</si>
  <si>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</si>
  <si>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</si>
  <si>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</si>
  <si>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</si>
  <si>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</si>
  <si>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</si>
  <si>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</si>
  <si>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</si>
  <si>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</si>
  <si>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</si>
  <si>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</si>
  <si>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</si>
  <si>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</si>
  <si>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</si>
  <si>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</si>
  <si>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</si>
  <si>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</si>
  <si>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</si>
  <si>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</si>
  <si>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</si>
  <si>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</si>
  <si>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</si>
  <si>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</si>
  <si>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</si>
  <si>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</si>
  <si>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</si>
  <si>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</si>
  <si>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</si>
  <si>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</si>
  <si>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</si>
  <si>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</si>
  <si>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</si>
  <si>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</si>
  <si>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</si>
  <si>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</si>
  <si>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</si>
  <si>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</si>
  <si>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</si>
  <si>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</si>
  <si>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</si>
  <si>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</si>
  <si>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</si>
  <si>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</si>
  <si>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</si>
  <si>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</si>
  <si>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</si>
  <si>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</si>
  <si>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</si>
  <si>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</si>
  <si>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</si>
  <si>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</si>
  <si>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</si>
  <si>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</si>
  <si>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</si>
  <si>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</si>
  <si>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</si>
  <si>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</si>
  <si>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</si>
  <si>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</si>
  <si>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</si>
  <si>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</si>
  <si>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</si>
  <si>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</si>
  <si>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</si>
  <si>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</si>
  <si>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</si>
  <si>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</si>
  <si>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</si>
  <si>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</si>
  <si>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</si>
  <si>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</si>
  <si>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</si>
  <si>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</si>
  <si>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</si>
  <si>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</si>
  <si>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</si>
  <si>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</si>
  <si>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</si>
  <si>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</si>
  <si>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</si>
  <si>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</si>
  <si>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</si>
  <si>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</si>
  <si>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</si>
  <si>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</si>
  <si>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</si>
  <si>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</si>
  <si>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</si>
  <si>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</si>
  <si>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</si>
  <si>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</si>
  <si>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</si>
  <si>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</si>
  <si>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</si>
  <si>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</si>
  <si>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</si>
  <si>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</si>
  <si>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</si>
  <si>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</si>
  <si>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</si>
  <si>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</si>
  <si>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</si>
  <si>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</si>
  <si>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</si>
  <si>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</si>
  <si>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</si>
  <si>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</si>
  <si>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</si>
  <si>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</si>
  <si>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</si>
  <si>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</si>
  <si>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</si>
  <si>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</si>
  <si>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</si>
  <si>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</si>
  <si>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</si>
  <si>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</si>
  <si>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</si>
  <si>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</si>
  <si>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</si>
  <si>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</si>
  <si>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</si>
  <si>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</si>
  <si>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</si>
  <si>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</si>
  <si>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</si>
  <si>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</si>
  <si>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</si>
  <si>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</si>
  <si>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</si>
  <si>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</si>
  <si>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</si>
  <si>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</si>
  <si>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</si>
  <si>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</si>
  <si>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</si>
  <si>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</si>
  <si>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</si>
  <si>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</si>
  <si>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</si>
  <si>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</si>
  <si>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</si>
  <si>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</si>
  <si>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</si>
  <si>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</si>
  <si>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</si>
  <si>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</si>
  <si>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</si>
  <si>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</si>
  <si>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</si>
  <si>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</si>
  <si>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</si>
  <si>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</si>
  <si>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</si>
  <si>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</si>
  <si>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</si>
  <si>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</si>
  <si>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</si>
  <si>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</si>
  <si>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</si>
  <si>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</si>
  <si>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</si>
  <si>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</si>
  <si>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</si>
  <si>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</si>
  <si>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</si>
  <si>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</si>
  <si>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</si>
  <si>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</si>
  <si>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</si>
  <si>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</si>
  <si>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</si>
  <si>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</si>
  <si>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</si>
  <si>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</si>
  <si>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</si>
  <si>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</si>
  <si>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</si>
  <si>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</si>
  <si>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</si>
  <si>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</si>
  <si>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</si>
  <si>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</si>
  <si>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</si>
  <si>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</si>
  <si>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</si>
  <si>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</si>
  <si>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</si>
  <si>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</si>
  <si>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</si>
  <si>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</si>
  <si>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</si>
  <si>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</si>
  <si>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</si>
  <si>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</si>
  <si>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</si>
  <si>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</si>
  <si>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</si>
  <si>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</si>
  <si>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</si>
  <si>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</si>
  <si>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</si>
  <si>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</si>
  <si>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</si>
  <si>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</si>
  <si>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</si>
  <si>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</si>
  <si>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</si>
  <si>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</si>
  <si>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</si>
  <si>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</si>
  <si>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</si>
  <si>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</si>
  <si>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</si>
  <si>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</si>
  <si>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</si>
  <si>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</si>
  <si>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</si>
  <si>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</si>
  <si>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</si>
  <si>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</si>
  <si>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</si>
  <si>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</si>
  <si>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</si>
  <si>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</si>
  <si>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</si>
  <si>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</si>
  <si>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</si>
  <si>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</si>
  <si>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</si>
  <si>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</si>
  <si>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</si>
  <si>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</si>
  <si>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</si>
  <si>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</si>
  <si>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</si>
  <si>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</si>
  <si>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</si>
  <si>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</si>
  <si>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</si>
  <si>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</si>
  <si>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</si>
  <si>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</si>
  <si>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</si>
  <si>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</si>
  <si>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</si>
  <si>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</si>
  <si>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</si>
  <si>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</si>
  <si>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</si>
  <si>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</si>
  <si>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</si>
  <si>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</si>
  <si>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</si>
  <si>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</si>
  <si>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</si>
  <si>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</si>
  <si>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</si>
  <si>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</si>
  <si>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</si>
  <si>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</si>
  <si>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</si>
  <si>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</si>
  <si>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</si>
  <si>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</si>
  <si>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</si>
  <si>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</si>
  <si>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</si>
  <si>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</si>
  <si>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</si>
  <si>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</si>
  <si>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</si>
  <si>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</si>
  <si>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</si>
  <si>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</si>
  <si>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</si>
  <si>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</si>
  <si>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</si>
  <si>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</si>
  <si>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</si>
  <si>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</si>
  <si>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</si>
  <si>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</si>
  <si>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</si>
  <si>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</si>
  <si>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</si>
  <si>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</si>
  <si>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</si>
  <si>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</si>
  <si>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</si>
  <si>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</si>
  <si>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</si>
  <si>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</si>
  <si>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</si>
  <si>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</si>
  <si>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</si>
  <si>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</si>
  <si>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</si>
  <si>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</si>
  <si>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</si>
  <si>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</si>
  <si>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</si>
  <si>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</si>
  <si>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</si>
  <si>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</si>
  <si>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</si>
  <si>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</si>
  <si>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</si>
  <si>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</si>
  <si>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</si>
  <si>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</si>
  <si>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</si>
  <si>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</si>
  <si>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</si>
  <si>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</si>
  <si>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</si>
  <si>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</si>
  <si>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</si>
  <si>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</si>
  <si>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</si>
  <si>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</si>
  <si>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</si>
  <si>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</si>
  <si>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</si>
  <si>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</si>
  <si>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</si>
  <si>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</si>
  <si>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</si>
  <si>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</si>
  <si>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</si>
  <si>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</si>
  <si>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</si>
  <si>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</si>
  <si>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</si>
  <si>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</si>
  <si>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</si>
  <si>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</si>
  <si>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</si>
  <si>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</si>
  <si>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</si>
  <si>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</si>
  <si>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</si>
  <si>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</si>
  <si>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</si>
  <si>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</si>
  <si>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</si>
  <si>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</si>
  <si>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</si>
  <si>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</si>
  <si>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</si>
  <si>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</si>
  <si>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</si>
  <si>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</si>
  <si>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</si>
  <si>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</si>
  <si>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</si>
  <si>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</si>
  <si>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</si>
  <si>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</si>
  <si>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</si>
  <si>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</si>
  <si>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</si>
  <si>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</si>
  <si>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</si>
  <si>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</si>
  <si>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</si>
  <si>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</si>
  <si>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</si>
  <si>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</si>
  <si>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</si>
  <si>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</si>
  <si>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</si>
  <si>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</si>
  <si>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</si>
  <si>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</si>
  <si>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</si>
  <si>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</si>
  <si>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</si>
  <si>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</si>
  <si>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</si>
  <si>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</si>
  <si>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</si>
  <si>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</si>
  <si>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</si>
  <si>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</si>
  <si>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</si>
  <si>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</si>
  <si>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</si>
  <si>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</si>
  <si>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</si>
  <si>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</si>
  <si>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</si>
  <si>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</si>
  <si>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</si>
  <si>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</si>
  <si>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</si>
  <si>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</si>
  <si>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</si>
  <si>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</si>
  <si>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</si>
  <si>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</si>
  <si>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</si>
  <si>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</si>
  <si>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</si>
  <si>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</si>
  <si>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</si>
  <si>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</si>
  <si>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</si>
  <si>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</si>
  <si>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</si>
  <si>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</si>
  <si>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</si>
  <si>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</si>
  <si>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</si>
  <si>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</si>
  <si>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</si>
  <si>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</si>
  <si>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</si>
  <si>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</si>
  <si>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</si>
  <si>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</si>
  <si>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</si>
  <si>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</si>
  <si>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</si>
  <si>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</si>
  <si>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</si>
  <si>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</si>
  <si>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</si>
  <si>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</si>
  <si>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</si>
  <si>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</si>
  <si>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</si>
  <si>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</si>
  <si>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</si>
  <si>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</si>
  <si>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</si>
  <si>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</si>
  <si>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</si>
  <si>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</si>
  <si>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</si>
  <si>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</si>
  <si>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</si>
  <si>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</si>
  <si>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</si>
  <si>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</si>
  <si>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</si>
  <si>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</si>
  <si>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</si>
  <si>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</si>
  <si>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</si>
  <si>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</si>
  <si>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</si>
  <si>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</si>
  <si>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</si>
  <si>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</si>
  <si>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</si>
  <si>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</si>
  <si>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</si>
  <si>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</si>
  <si>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</si>
  <si>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</si>
  <si>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</si>
  <si>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</si>
  <si>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</si>
  <si>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</si>
  <si>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</si>
  <si>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</si>
  <si>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</si>
  <si>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</si>
  <si>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</si>
  <si>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</si>
  <si>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</si>
  <si>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</si>
  <si>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</si>
  <si>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</si>
  <si>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</si>
  <si>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</si>
  <si>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</si>
  <si>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</si>
  <si>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</si>
  <si>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</si>
  <si>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</si>
  <si>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</si>
  <si>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</si>
  <si>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</si>
  <si>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</si>
  <si>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</si>
  <si>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</si>
  <si>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</si>
  <si>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</si>
  <si>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</si>
  <si>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</si>
  <si>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</si>
  <si>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</si>
  <si>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</si>
  <si>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</si>
  <si>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</si>
  <si>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</si>
  <si>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</si>
  <si>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</si>
  <si>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</si>
  <si>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</si>
  <si>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</si>
  <si>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</si>
  <si>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</si>
  <si>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</si>
  <si>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</si>
  <si>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</si>
  <si>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</si>
  <si>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</si>
  <si>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</si>
  <si>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</si>
  <si>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</si>
  <si>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</si>
  <si>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</si>
  <si>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</si>
  <si>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</si>
  <si>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</si>
  <si>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</si>
  <si>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</si>
  <si>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</si>
  <si>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</si>
  <si>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</si>
  <si>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</si>
  <si>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</si>
  <si>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</si>
  <si>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</si>
  <si>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</si>
  <si>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</si>
  <si>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</si>
  <si>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</si>
  <si>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</si>
  <si>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</si>
  <si>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</si>
  <si>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</si>
  <si>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</si>
  <si>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</si>
  <si>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</si>
  <si>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</si>
  <si>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</si>
  <si>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</si>
  <si>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</si>
  <si>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</si>
  <si>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</si>
  <si>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</si>
  <si>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</si>
  <si>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</si>
  <si>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</si>
  <si>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</si>
  <si>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</si>
  <si>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</si>
  <si>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</si>
  <si>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</si>
  <si>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</si>
  <si>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</si>
  <si>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</si>
  <si>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</si>
  <si>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</si>
  <si>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</si>
  <si>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</si>
  <si>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</si>
  <si>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</si>
  <si>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</si>
  <si>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</si>
  <si>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</si>
  <si>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</si>
  <si>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</si>
  <si>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</si>
  <si>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</si>
  <si>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</si>
  <si>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</si>
  <si>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</si>
  <si>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</si>
  <si>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</si>
  <si>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</si>
  <si>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</si>
  <si>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</si>
  <si>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</si>
  <si>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</si>
  <si>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</si>
  <si>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</si>
  <si>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</si>
  <si>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</si>
  <si>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</si>
  <si>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</si>
  <si>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</si>
  <si>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</si>
  <si>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</si>
  <si>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</si>
  <si>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</si>
  <si>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</si>
  <si>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</si>
  <si>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</si>
  <si>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</si>
  <si>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</si>
  <si>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</si>
  <si>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</si>
  <si>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</si>
  <si>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</si>
  <si>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</si>
  <si>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</si>
  <si>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</si>
  <si>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</si>
  <si>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</si>
  <si>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</si>
  <si>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</si>
  <si>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</si>
  <si>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</si>
  <si>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</si>
  <si>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</si>
  <si>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</si>
  <si>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</si>
  <si>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</si>
  <si>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</si>
  <si>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</si>
  <si>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</si>
  <si>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</si>
  <si>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</si>
  <si>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</si>
  <si>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</si>
  <si>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</si>
  <si>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</si>
  <si>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</si>
  <si>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</si>
  <si>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</si>
  <si>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</si>
  <si>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</si>
  <si>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</si>
  <si>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</si>
  <si>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</si>
  <si>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</si>
  <si>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</si>
  <si>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</si>
  <si>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</si>
  <si>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</si>
  <si>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</si>
  <si>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</si>
  <si>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</si>
  <si>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</si>
  <si>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</si>
  <si>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</si>
  <si>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</si>
  <si>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</si>
  <si>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</si>
  <si>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</si>
  <si>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</si>
  <si>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</si>
  <si>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</si>
  <si>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</si>
  <si>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</si>
  <si>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</si>
  <si>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</si>
  <si>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</si>
  <si>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</si>
  <si>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</si>
  <si>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</si>
  <si>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</si>
  <si>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</si>
  <si>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</si>
  <si>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</si>
  <si>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</si>
  <si>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</si>
  <si>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</si>
  <si>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</si>
  <si>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</si>
  <si>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</si>
  <si>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</si>
  <si>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</si>
  <si>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</si>
  <si>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</si>
  <si>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</si>
  <si>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</si>
  <si>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</si>
  <si>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</si>
  <si>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</si>
  <si>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</si>
  <si>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</si>
  <si>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</si>
  <si>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</si>
  <si>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</si>
  <si>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</si>
  <si>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</si>
  <si>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</si>
  <si>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</si>
  <si>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</si>
  <si>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</si>
  <si>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</si>
  <si>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</si>
  <si>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</si>
  <si>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</si>
  <si>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</si>
  <si>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</si>
  <si>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</si>
  <si>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</si>
  <si>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</si>
  <si>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</si>
  <si>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</si>
  <si>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</si>
  <si>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</si>
  <si>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</si>
  <si>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</si>
  <si>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</si>
  <si>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</si>
  <si>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</si>
  <si>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</si>
  <si>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</si>
  <si>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</si>
  <si>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</si>
  <si>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</si>
  <si>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</si>
  <si>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</si>
  <si>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</si>
  <si>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</si>
  <si>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</si>
  <si>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</si>
  <si>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</si>
  <si>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</si>
  <si>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</si>
  <si>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</si>
  <si>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</si>
  <si>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</si>
  <si>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</si>
  <si>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</si>
  <si>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</si>
  <si>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</si>
  <si>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</si>
  <si>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</si>
  <si>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</si>
  <si>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</si>
  <si>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</si>
  <si>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</si>
  <si>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</si>
  <si>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</si>
  <si>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</si>
  <si>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</si>
  <si>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</si>
  <si>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</si>
  <si>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</si>
  <si>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</si>
  <si>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</si>
  <si>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</si>
  <si>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</si>
  <si>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</si>
  <si>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</si>
  <si>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</si>
  <si>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</si>
  <si>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</si>
  <si>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</si>
  <si>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</si>
  <si>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</si>
  <si>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</si>
  <si>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</si>
  <si>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</si>
  <si>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</si>
  <si>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</si>
  <si>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</si>
  <si>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</si>
  <si>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</si>
  <si>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</si>
  <si>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</si>
  <si>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</si>
  <si>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</si>
  <si>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</si>
  <si>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</si>
  <si>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</si>
  <si>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</si>
  <si>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</si>
  <si>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</si>
  <si>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</si>
  <si>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</si>
  <si>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</si>
  <si>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</si>
  <si>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</si>
  <si>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</si>
  <si>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</si>
  <si>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</si>
  <si>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</si>
  <si>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</si>
  <si>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</si>
  <si>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</si>
  <si>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</si>
  <si>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</si>
  <si>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</si>
  <si>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</si>
  <si>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</si>
  <si>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</si>
  <si>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</si>
  <si>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</si>
  <si>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</si>
  <si>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</si>
  <si>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</si>
  <si>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</si>
  <si>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</si>
  <si>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</si>
  <si>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</si>
  <si>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</si>
  <si>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</si>
  <si>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</si>
  <si>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</si>
  <si>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</si>
  <si>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</si>
  <si>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</si>
  <si>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</si>
  <si>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</si>
  <si>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</si>
  <si>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</si>
  <si>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</si>
  <si>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</si>
  <si>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</si>
  <si>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</si>
  <si>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</si>
  <si>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</si>
  <si>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</si>
  <si>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</si>
  <si>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</si>
  <si>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</si>
  <si>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</si>
  <si>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</si>
  <si>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</si>
  <si>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</si>
  <si>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</si>
  <si>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</si>
  <si>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</si>
  <si>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</si>
  <si>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</si>
  <si>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</si>
  <si>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</si>
  <si>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</si>
  <si>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</si>
  <si>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</si>
  <si>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</si>
  <si>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</si>
  <si>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</si>
  <si>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</si>
  <si>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</si>
  <si>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</si>
  <si>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</si>
  <si>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</si>
  <si>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</si>
  <si>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</si>
  <si>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</si>
  <si>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</si>
  <si>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</si>
  <si>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</si>
  <si>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</si>
  <si>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</si>
  <si>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</si>
  <si>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</si>
  <si>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</si>
  <si>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</si>
  <si>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</si>
  <si>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</si>
  <si>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</si>
  <si>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</si>
  <si>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</si>
  <si>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</si>
  <si>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</si>
  <si>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</si>
  <si>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</si>
  <si>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</si>
  <si>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</si>
  <si>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</si>
  <si>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</si>
  <si>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</si>
  <si>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</si>
  <si>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</si>
  <si>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</si>
  <si>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</si>
  <si>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</si>
  <si>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</si>
  <si>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</si>
  <si>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</si>
  <si>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</si>
  <si>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</si>
  <si>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</si>
  <si>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</si>
  <si>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</si>
  <si>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</si>
  <si>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</si>
  <si>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</si>
  <si>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</si>
  <si>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</si>
  <si>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</si>
  <si>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</si>
  <si>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</si>
  <si>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</si>
  <si>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</si>
  <si>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</si>
  <si>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</si>
  <si>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</si>
  <si>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</si>
  <si>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</si>
  <si>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</si>
  <si>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</si>
  <si>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</si>
  <si>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</si>
  <si>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</si>
  <si>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</si>
  <si>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</si>
  <si>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</si>
  <si>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</si>
  <si>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</si>
  <si>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</si>
  <si>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</si>
  <si>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</si>
  <si>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</si>
  <si>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</si>
  <si>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</si>
  <si>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</si>
  <si>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</si>
  <si>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</si>
  <si>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</si>
  <si>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</si>
  <si>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</si>
  <si>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</si>
  <si>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</si>
  <si>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</si>
  <si>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</si>
  <si>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</si>
  <si>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</si>
  <si>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</si>
  <si>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</si>
  <si>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</si>
  <si>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</si>
  <si>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</si>
  <si>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</si>
  <si>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</si>
  <si>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</si>
  <si>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</si>
  <si>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</si>
  <si>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</si>
  <si>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</si>
  <si>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</si>
  <si>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</si>
  <si>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</si>
  <si>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</si>
  <si>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</si>
  <si>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</si>
  <si>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</si>
  <si>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</si>
  <si>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</si>
  <si>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</si>
  <si>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</si>
  <si>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</si>
  <si>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</si>
  <si>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</si>
  <si>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</si>
  <si>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</si>
  <si>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</si>
  <si>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</si>
  <si>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</si>
  <si>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</si>
  <si>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</si>
  <si>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</si>
  <si>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</si>
  <si>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</si>
  <si>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</si>
  <si>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</si>
  <si>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</si>
  <si>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</si>
  <si>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</si>
  <si>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</si>
  <si>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</si>
  <si>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</si>
  <si>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</si>
  <si>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</si>
  <si>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</si>
  <si>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</si>
  <si>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</si>
  <si>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</si>
  <si>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</si>
  <si>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</si>
  <si>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</si>
  <si>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</si>
  <si>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</si>
  <si>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</si>
  <si>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</si>
  <si>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</si>
  <si>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</si>
  <si>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</si>
  <si>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</si>
  <si>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</si>
  <si>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</si>
  <si>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</si>
  <si>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</si>
  <si>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</si>
  <si>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</si>
  <si>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</si>
  <si>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</si>
  <si>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</si>
  <si>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</si>
  <si>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</si>
  <si>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</si>
  <si>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</si>
  <si>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</si>
  <si>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</si>
  <si>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</si>
  <si>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</si>
  <si>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</si>
  <si>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</si>
  <si>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</si>
  <si>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</si>
  <si>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</si>
  <si>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</si>
  <si>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</si>
  <si>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</si>
  <si>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</si>
  <si>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</si>
  <si>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</si>
  <si>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</si>
  <si>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</si>
  <si>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</si>
  <si>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</si>
  <si>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</si>
  <si>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</si>
  <si>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</si>
  <si>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</si>
  <si>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</si>
  <si>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</si>
  <si>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</si>
  <si>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</si>
  <si>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</si>
  <si>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</si>
  <si>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</si>
  <si>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</si>
  <si>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</si>
  <si>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</si>
  <si>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</si>
  <si>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</si>
  <si>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</si>
  <si>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</si>
  <si>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</si>
  <si>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</si>
  <si>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</si>
  <si>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</si>
  <si>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</si>
  <si>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</si>
  <si>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</si>
  <si>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</si>
  <si>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</si>
  <si>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</si>
  <si>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</si>
  <si>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</si>
  <si>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</si>
  <si>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</si>
  <si>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</si>
  <si>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</si>
  <si>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</si>
  <si>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</si>
  <si>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</si>
  <si>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</si>
  <si>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</si>
  <si>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</si>
  <si>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</si>
  <si>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</si>
  <si>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</si>
  <si>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</si>
  <si>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</si>
  <si>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</si>
  <si>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</si>
  <si>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</si>
  <si>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</si>
  <si>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</si>
  <si>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</si>
  <si>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</si>
  <si>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</si>
  <si>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</si>
  <si>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</si>
  <si>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</si>
  <si>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</si>
  <si>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</si>
  <si>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</si>
  <si>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</si>
  <si>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</si>
  <si>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</si>
  <si>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</si>
  <si>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</si>
  <si>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</si>
  <si>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</si>
  <si>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</si>
  <si>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</si>
  <si>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</si>
  <si>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</si>
  <si>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</si>
  <si>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</si>
  <si>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</si>
  <si>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</si>
  <si>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</si>
  <si>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</si>
  <si>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</si>
  <si>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</si>
  <si>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</si>
  <si>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</si>
  <si>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</si>
  <si>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</si>
  <si>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</si>
  <si>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</si>
  <si>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</si>
  <si>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</si>
  <si>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</si>
  <si>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</si>
  <si>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</si>
  <si>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</si>
  <si>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</si>
  <si>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</si>
  <si>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</si>
  <si>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</si>
  <si>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</si>
  <si>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</si>
  <si>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</si>
  <si>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</si>
  <si>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</si>
  <si>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</si>
  <si>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</si>
  <si>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</si>
  <si>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</si>
  <si>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</si>
  <si>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</si>
  <si>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</si>
  <si>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</si>
  <si>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</si>
  <si>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</si>
  <si>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</si>
  <si>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</si>
  <si>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</si>
  <si>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</si>
  <si>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</si>
  <si>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</si>
  <si>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</si>
  <si>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</si>
  <si>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</si>
  <si>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</si>
  <si>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</si>
  <si>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</si>
  <si>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</si>
  <si>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</si>
  <si>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</si>
  <si>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</si>
  <si>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</si>
  <si>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</si>
  <si>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</si>
  <si>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</si>
  <si>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</si>
  <si>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</si>
  <si>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</si>
  <si>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</si>
  <si>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</si>
  <si>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</si>
  <si>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</si>
  <si>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</si>
  <si>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</si>
  <si>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</si>
  <si>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</si>
  <si>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</si>
  <si>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</si>
  <si>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</si>
  <si>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</si>
  <si>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</si>
  <si>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</si>
  <si>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</si>
  <si>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</si>
  <si>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</si>
  <si>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</si>
  <si>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</si>
  <si>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</si>
  <si>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</si>
  <si>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</si>
  <si>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</si>
  <si>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</si>
  <si>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</si>
  <si>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</si>
  <si>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</si>
  <si>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</si>
  <si>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</si>
  <si>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</si>
  <si>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</si>
  <si>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</si>
  <si>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</si>
  <si>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</si>
  <si>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</si>
  <si>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</si>
  <si>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</si>
  <si>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</si>
  <si>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</si>
  <si>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</si>
  <si>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</si>
  <si>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</si>
  <si>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</si>
  <si>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</si>
  <si>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</si>
  <si>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</si>
  <si>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</si>
  <si>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</si>
  <si>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</si>
  <si>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</si>
  <si>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</si>
  <si>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</si>
  <si>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</si>
  <si>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</si>
  <si>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</si>
  <si>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</si>
  <si>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</si>
  <si>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</si>
  <si>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</si>
  <si>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</si>
  <si>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</si>
  <si>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</si>
  <si>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</si>
  <si>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</si>
  <si>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</si>
  <si>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</si>
  <si>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</si>
  <si>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</si>
  <si>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</si>
  <si>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</si>
  <si>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</si>
  <si>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</si>
  <si>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</si>
  <si>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</si>
  <si>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</si>
  <si>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</si>
  <si>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</si>
  <si>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</si>
  <si>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</si>
  <si>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</si>
  <si>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</si>
  <si>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</si>
  <si>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</si>
  <si>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</si>
  <si>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</si>
  <si>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</si>
  <si>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</si>
  <si>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</si>
  <si>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</si>
  <si>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</si>
  <si>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</si>
  <si>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</si>
  <si>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</si>
  <si>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</si>
  <si>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</si>
  <si>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</si>
  <si>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</si>
  <si>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</si>
  <si>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</si>
  <si>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</si>
  <si>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</si>
  <si>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</si>
  <si>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</si>
  <si>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</si>
  <si>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</si>
  <si>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</si>
  <si>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</si>
  <si>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</si>
  <si>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</si>
  <si>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</si>
  <si>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</si>
  <si>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</si>
  <si>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</si>
  <si>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</si>
  <si>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</si>
  <si>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</si>
  <si>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</si>
  <si>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</si>
  <si>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</si>
  <si>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</si>
  <si>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</si>
  <si>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</si>
  <si>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</si>
  <si>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</si>
  <si>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</si>
  <si>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</si>
  <si>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</si>
  <si>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</si>
  <si>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</si>
  <si>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</si>
  <si>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</si>
  <si>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</si>
  <si>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</si>
  <si>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</si>
  <si>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</si>
  <si>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</si>
  <si>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</si>
  <si>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</si>
  <si>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</si>
  <si>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</si>
  <si>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</si>
  <si>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</si>
  <si>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</si>
  <si>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</si>
  <si>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</si>
  <si>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</si>
  <si>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</si>
  <si>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</si>
  <si>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</si>
  <si>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</si>
  <si>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</si>
  <si>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</si>
  <si>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</si>
  <si>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</si>
  <si>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</si>
  <si>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</si>
  <si>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</si>
  <si>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</si>
  <si>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</si>
  <si>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</si>
  <si>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</si>
  <si>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</si>
  <si>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</si>
  <si>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</si>
  <si>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</si>
  <si>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</si>
  <si>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</si>
  <si>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</si>
  <si>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</si>
  <si>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</si>
  <si>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</si>
  <si>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</si>
  <si>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</si>
  <si>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</si>
  <si>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</si>
  <si>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</si>
  <si>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</si>
  <si>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</si>
  <si>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</si>
  <si>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</si>
  <si>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</si>
  <si>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</si>
  <si>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</si>
  <si>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</si>
  <si>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</si>
  <si>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</si>
  <si>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</si>
  <si>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</si>
  <si>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</si>
  <si>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</si>
  <si>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</si>
  <si>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</si>
  <si>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</si>
  <si>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</si>
  <si>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</si>
  <si>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</si>
  <si>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</si>
  <si>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</si>
  <si>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</si>
  <si>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</si>
  <si>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</si>
  <si>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</si>
  <si>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</si>
  <si>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</si>
  <si>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</si>
  <si>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</si>
  <si>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</si>
  <si>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</si>
  <si>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</si>
  <si>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</si>
  <si>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</si>
  <si>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</si>
  <si>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</si>
  <si>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</si>
  <si>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</si>
  <si>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</si>
  <si>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</si>
  <si>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</si>
  <si>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</si>
  <si>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</si>
  <si>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</si>
  <si>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</si>
  <si>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</si>
  <si>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</si>
  <si>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</si>
  <si>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</si>
  <si>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</si>
  <si>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</si>
  <si>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</si>
  <si>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</si>
  <si>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</si>
  <si>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</si>
  <si>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</si>
  <si>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</si>
  <si>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</si>
  <si>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</si>
  <si>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</si>
  <si>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</si>
  <si>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</si>
  <si>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</si>
  <si>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</si>
  <si>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</si>
  <si>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</si>
  <si>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</si>
  <si>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</si>
  <si>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</si>
  <si>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</si>
  <si>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</si>
  <si>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</si>
  <si>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</si>
  <si>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</si>
  <si>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</si>
  <si>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</si>
  <si>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</si>
  <si>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</si>
  <si>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</si>
  <si>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</si>
  <si>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</si>
  <si>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</si>
  <si>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</si>
  <si>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</si>
  <si>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</si>
  <si>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</si>
  <si>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</si>
  <si>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</si>
  <si>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</si>
  <si>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</si>
  <si>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</si>
  <si>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</si>
  <si>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</si>
  <si>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</si>
  <si>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</si>
  <si>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</si>
  <si>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</si>
  <si>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</si>
  <si>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</si>
  <si>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</si>
  <si>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</si>
  <si>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</si>
  <si>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</si>
  <si>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</si>
  <si>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</si>
  <si>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</si>
  <si>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</si>
  <si>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</si>
  <si>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</si>
  <si>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</si>
  <si>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</si>
  <si>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</si>
  <si>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</si>
  <si>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</si>
  <si>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</si>
  <si>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</si>
  <si>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</si>
  <si>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</si>
  <si>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</si>
  <si>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</si>
  <si>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</si>
  <si>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</si>
  <si>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</si>
  <si>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</si>
  <si>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</si>
  <si>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</si>
  <si>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</si>
  <si>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</si>
  <si>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</si>
  <si>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</si>
  <si>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</si>
  <si>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</si>
  <si>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</si>
  <si>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</si>
  <si>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</si>
  <si>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</si>
  <si>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</si>
  <si>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</si>
  <si>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</si>
  <si>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</si>
  <si>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</si>
  <si>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</si>
  <si>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</si>
  <si>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</si>
  <si>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</si>
  <si>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</si>
  <si>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</si>
  <si>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</si>
  <si>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</si>
  <si>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</si>
  <si>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</si>
  <si>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</si>
  <si>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</si>
  <si>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</si>
  <si>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</si>
  <si>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</si>
  <si>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</si>
  <si>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</si>
  <si>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</si>
  <si>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</si>
  <si>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</si>
  <si>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</si>
  <si>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</si>
  <si>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</si>
  <si>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</si>
  <si>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</si>
  <si>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</si>
  <si>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</si>
  <si>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</si>
  <si>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</si>
  <si>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</si>
  <si>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</si>
  <si>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</si>
  <si>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</si>
  <si>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</si>
  <si>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</si>
  <si>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</si>
  <si>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</si>
  <si>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</si>
  <si>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</si>
  <si>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</si>
  <si>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</si>
  <si>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</si>
  <si>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</si>
  <si>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</si>
  <si>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</si>
  <si>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</si>
  <si>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</si>
  <si>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</si>
  <si>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</si>
  <si>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</si>
  <si>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</si>
  <si>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</si>
  <si>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</si>
  <si>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</si>
  <si>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</si>
  <si>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</si>
  <si>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</si>
  <si>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</si>
  <si>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</si>
  <si>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</si>
  <si>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</si>
  <si>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</si>
  <si>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</si>
  <si>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</si>
  <si>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</si>
  <si>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</si>
  <si>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</si>
  <si>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</si>
  <si>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</si>
  <si>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</si>
  <si>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</si>
  <si>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</si>
  <si>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</si>
  <si>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</si>
  <si>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</si>
  <si>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</si>
  <si>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</si>
  <si>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</si>
  <si>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</si>
  <si>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</si>
  <si>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</si>
  <si>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</si>
  <si>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</si>
  <si>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</si>
  <si>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</si>
  <si>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</si>
  <si>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</si>
  <si>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</si>
  <si>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</si>
  <si>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</si>
  <si>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</si>
  <si>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</si>
  <si>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</si>
  <si>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</si>
  <si>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</si>
  <si>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</si>
  <si>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</si>
  <si>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</si>
  <si>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</si>
  <si>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</si>
  <si>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</si>
  <si>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</si>
  <si>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</si>
  <si>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</si>
  <si>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</si>
  <si>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</si>
  <si>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</si>
  <si>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</si>
  <si>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</si>
  <si>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</si>
  <si>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</si>
  <si>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</si>
  <si>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</si>
  <si>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</si>
  <si>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</si>
  <si>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</si>
  <si>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</si>
  <si>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</si>
  <si>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</si>
  <si>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</si>
  <si>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</si>
  <si>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</si>
  <si>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</si>
  <si>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</si>
  <si>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</si>
  <si>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</si>
  <si>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</si>
  <si>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</si>
  <si>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</si>
  <si>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</si>
  <si>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</si>
  <si>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</si>
  <si>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</si>
  <si>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</si>
  <si>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</si>
  <si>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</si>
  <si>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</si>
  <si>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</si>
  <si>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</si>
  <si>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</si>
  <si>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</si>
  <si>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</si>
  <si>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</si>
  <si>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</si>
  <si>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</si>
  <si>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</si>
  <si>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</si>
  <si>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</si>
  <si>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</si>
  <si>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</si>
  <si>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</si>
  <si>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</si>
  <si>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</si>
  <si>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</si>
  <si>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</si>
  <si>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</si>
  <si>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</si>
  <si>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</si>
  <si>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</si>
  <si>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</si>
  <si>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</si>
  <si>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</si>
  <si>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</si>
  <si>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</si>
  <si>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</si>
  <si>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</si>
  <si>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</si>
  <si>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</si>
  <si>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</si>
  <si>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</si>
  <si>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</si>
  <si>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</si>
  <si>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</si>
  <si>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</si>
  <si>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</si>
  <si>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</si>
  <si>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</si>
  <si>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</si>
  <si>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</si>
  <si>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</si>
  <si>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</si>
  <si>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</si>
  <si>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</si>
  <si>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</si>
  <si>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</si>
  <si>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</si>
  <si>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</si>
  <si>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</si>
  <si>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</si>
  <si>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</si>
  <si>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</si>
  <si>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</si>
  <si>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</si>
  <si>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</si>
  <si>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</si>
  <si>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</si>
  <si>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</si>
  <si>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</si>
  <si>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</si>
  <si>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</si>
  <si>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</si>
  <si>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</si>
  <si>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</si>
  <si>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</si>
  <si>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</si>
  <si>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</si>
  <si>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</si>
  <si>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</si>
  <si>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</si>
  <si>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</si>
  <si>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</si>
  <si>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</si>
  <si>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</si>
  <si>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</si>
  <si>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</si>
  <si>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</si>
  <si>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</si>
  <si>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</si>
  <si>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</si>
  <si>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</si>
  <si>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</si>
  <si>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</si>
  <si>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</si>
  <si>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</si>
  <si>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</si>
  <si>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</si>
  <si>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</si>
  <si>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</si>
  <si>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</si>
  <si>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</si>
  <si>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</si>
  <si>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</si>
  <si>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</si>
  <si>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</si>
  <si>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</si>
  <si>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</si>
  <si>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</si>
  <si>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</si>
  <si>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</si>
  <si>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</si>
  <si>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</si>
  <si>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</si>
  <si>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</si>
  <si>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</si>
  <si>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</si>
  <si>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</si>
  <si>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</si>
  <si>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</si>
  <si>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</si>
  <si>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</si>
  <si>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</si>
  <si>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</si>
  <si>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</si>
  <si>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</si>
  <si>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</si>
  <si>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</si>
  <si>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</si>
  <si>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</si>
  <si>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</si>
  <si>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</si>
  <si>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</si>
  <si>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</si>
  <si>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</si>
  <si>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</si>
  <si>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</si>
  <si>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</si>
  <si>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</si>
  <si>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</si>
  <si>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</si>
  <si>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</si>
  <si>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</si>
  <si>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</si>
  <si>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</si>
  <si>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</si>
  <si>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</si>
  <si>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</si>
  <si>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</si>
  <si>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</si>
  <si>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</si>
  <si>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</si>
  <si>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</si>
  <si>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</si>
  <si>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</si>
  <si>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</si>
  <si>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</si>
  <si>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</si>
  <si>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</si>
  <si>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</si>
  <si>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</si>
  <si>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</si>
  <si>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</si>
  <si>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</si>
  <si>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</si>
  <si>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</si>
  <si>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</si>
  <si>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</si>
  <si>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</si>
  <si>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</si>
  <si>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</si>
  <si>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</si>
  <si>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</si>
  <si>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</si>
  <si>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</si>
  <si>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</si>
  <si>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</si>
  <si>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</si>
  <si>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</si>
  <si>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</si>
  <si>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</si>
  <si>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</si>
  <si>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</si>
  <si>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</si>
  <si>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</si>
  <si>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</si>
  <si>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</si>
  <si>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</si>
  <si>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</si>
  <si>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</si>
  <si>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</si>
  <si>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</si>
  <si>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</si>
  <si>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</si>
  <si>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</si>
  <si>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</si>
  <si>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</si>
  <si>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</si>
  <si>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</si>
  <si>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</si>
  <si>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</si>
  <si>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</si>
  <si>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</si>
  <si>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</si>
  <si>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</si>
  <si>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</si>
  <si>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</si>
  <si>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</si>
  <si>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</si>
  <si>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</si>
  <si>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</si>
  <si>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</si>
  <si>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</si>
  <si>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</si>
  <si>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</si>
  <si>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</si>
  <si>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</si>
  <si>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</si>
  <si>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</si>
  <si>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</si>
  <si>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</si>
  <si>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</si>
  <si>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</si>
  <si>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</si>
  <si>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</si>
  <si>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</si>
  <si>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</si>
  <si>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</si>
  <si>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</si>
  <si>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</si>
  <si>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</si>
  <si>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</si>
  <si>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</si>
  <si>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</si>
  <si>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</si>
  <si>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</si>
  <si>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</si>
  <si>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</si>
  <si>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</si>
  <si>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</si>
  <si>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</si>
  <si>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</si>
  <si>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</si>
  <si>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</si>
  <si>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</si>
  <si>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</si>
  <si>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</si>
  <si>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</si>
  <si>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</si>
  <si>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</si>
  <si>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</si>
  <si>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</si>
  <si>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</si>
  <si>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</si>
  <si>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</si>
  <si>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</si>
  <si>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</si>
  <si>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</si>
  <si>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</si>
  <si>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</si>
  <si>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</si>
  <si>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</si>
  <si>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</si>
  <si>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</si>
  <si>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</si>
  <si>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</si>
  <si>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</si>
  <si>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</si>
  <si>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</si>
  <si>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</si>
  <si>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</si>
  <si>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</si>
  <si>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</si>
  <si>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</si>
  <si>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</si>
  <si>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</si>
  <si>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</si>
  <si>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</si>
  <si>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</si>
  <si>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</si>
  <si>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</si>
  <si>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</si>
  <si>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</si>
  <si>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</si>
  <si>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</si>
  <si>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</si>
  <si>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</si>
  <si>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</si>
  <si>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</si>
  <si>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</si>
  <si>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</si>
  <si>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</si>
  <si>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</si>
  <si>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</si>
  <si>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</si>
  <si>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</si>
  <si>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</si>
  <si>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</si>
  <si>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</si>
  <si>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</si>
  <si>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</si>
  <si>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</si>
  <si>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</si>
  <si>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</si>
  <si>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</si>
  <si>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</si>
  <si>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</si>
  <si>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</si>
  <si>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</si>
  <si>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</si>
  <si>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</si>
  <si>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</si>
  <si>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</si>
  <si>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</si>
  <si>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</si>
  <si>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</si>
  <si>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</si>
  <si>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</si>
  <si>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</si>
  <si>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</si>
  <si>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</si>
  <si>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</si>
  <si>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</si>
  <si>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</si>
  <si>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</si>
  <si>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</si>
  <si>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</si>
  <si>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</si>
  <si>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</si>
  <si>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</si>
  <si>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</si>
  <si>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</si>
  <si>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</si>
  <si>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</si>
  <si>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</si>
  <si>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</si>
  <si>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</si>
  <si>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</si>
  <si>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</si>
  <si>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</si>
  <si>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</si>
  <si>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</si>
  <si>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</si>
  <si>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</si>
  <si>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</si>
  <si>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</si>
  <si>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</si>
  <si>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</si>
  <si>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</si>
  <si>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</si>
  <si>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</si>
  <si>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</si>
  <si>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</si>
  <si>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</si>
  <si>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</si>
  <si>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</si>
  <si>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</si>
  <si>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</si>
  <si>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</si>
  <si>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</si>
  <si>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</si>
  <si>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</si>
  <si>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</si>
  <si>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</si>
  <si>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</si>
  <si>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</si>
  <si>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</si>
  <si>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</si>
  <si>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</si>
  <si>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</si>
  <si>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</si>
  <si>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</si>
  <si>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</si>
  <si>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</si>
  <si>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</si>
  <si>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</si>
  <si>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</si>
  <si>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</si>
  <si>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</si>
  <si>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</si>
  <si>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</si>
  <si>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</si>
  <si>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</si>
  <si>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</si>
  <si>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</si>
  <si>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</si>
  <si>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</si>
  <si>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</si>
  <si>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</si>
  <si>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</si>
  <si>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</si>
  <si>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</si>
  <si>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</si>
  <si>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</si>
  <si>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</si>
  <si>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</si>
  <si>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</si>
  <si>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</si>
  <si>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</si>
  <si>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</si>
  <si>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</si>
  <si>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</si>
  <si>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</si>
  <si>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</si>
  <si>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</si>
  <si>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</si>
  <si>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</si>
  <si>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</si>
  <si>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</si>
  <si>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</si>
  <si>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</si>
  <si>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</si>
  <si>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</si>
  <si>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</si>
  <si>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</si>
  <si>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</si>
  <si>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</si>
  <si>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</si>
  <si>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</si>
  <si>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</si>
  <si>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</si>
  <si>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</si>
  <si>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</si>
  <si>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</si>
  <si>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</si>
  <si>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</si>
  <si>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</si>
  <si>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</si>
  <si>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</si>
  <si>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</si>
  <si>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</si>
  <si>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</si>
  <si>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</si>
  <si>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</si>
  <si>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</si>
  <si>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</si>
  <si>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</si>
  <si>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</si>
  <si>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</si>
  <si>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</si>
  <si>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</si>
  <si>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</si>
  <si>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</si>
  <si>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</si>
  <si>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</si>
  <si>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</si>
  <si>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</si>
  <si>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</si>
  <si>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</si>
  <si>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</si>
  <si>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</si>
  <si>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</si>
  <si>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</si>
  <si>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</si>
  <si>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</si>
  <si>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</si>
  <si>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</si>
  <si>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</si>
  <si>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</si>
  <si>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</si>
  <si>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</si>
  <si>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</si>
  <si>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</si>
  <si>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</si>
  <si>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</si>
  <si>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</si>
  <si>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</si>
  <si>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</si>
  <si>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</si>
  <si>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</si>
  <si>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</si>
  <si>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</si>
  <si>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</si>
  <si>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</si>
  <si>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</si>
  <si>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</si>
  <si>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</si>
  <si>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</si>
  <si>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</si>
  <si>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</si>
  <si>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</si>
  <si>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</si>
  <si>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</si>
  <si>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</si>
  <si>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</si>
  <si>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</si>
  <si>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</si>
  <si>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</si>
  <si>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</si>
  <si>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</si>
  <si>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</si>
  <si>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</si>
  <si>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</si>
  <si>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</si>
  <si>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</si>
  <si>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</si>
  <si>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</si>
  <si>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</si>
  <si>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</si>
  <si>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</si>
  <si>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</si>
  <si>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</si>
  <si>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</si>
  <si>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</si>
  <si>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</si>
  <si>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</si>
  <si>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</si>
  <si>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</si>
  <si>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</si>
  <si>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</si>
  <si>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</si>
  <si>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</si>
  <si>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</si>
  <si>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</si>
  <si>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</si>
  <si>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</si>
  <si>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</si>
  <si>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</si>
  <si>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</si>
  <si>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</si>
  <si>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</si>
  <si>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</si>
  <si>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</si>
  <si>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</si>
  <si>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</si>
  <si>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</si>
  <si>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</si>
  <si>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</si>
  <si>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</si>
  <si>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</si>
  <si>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</si>
  <si>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</si>
  <si>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</si>
  <si>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</si>
  <si>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</si>
  <si>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</si>
  <si>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</si>
  <si>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</si>
  <si>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</si>
  <si>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</si>
  <si>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</si>
  <si>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</si>
  <si>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</si>
  <si>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</si>
  <si>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</si>
  <si>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</si>
  <si>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</si>
  <si>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</si>
  <si>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</si>
  <si>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</si>
  <si>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</si>
  <si>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</si>
  <si>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</si>
  <si>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</si>
  <si>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</si>
  <si>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</si>
  <si>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</si>
  <si>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</si>
  <si>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</si>
  <si>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</si>
  <si>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</si>
  <si>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</si>
  <si>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</si>
  <si>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</si>
  <si>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</si>
  <si>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</si>
  <si>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</si>
  <si>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</si>
  <si>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</si>
  <si>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</si>
  <si>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</si>
  <si>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</si>
  <si>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</si>
  <si>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</si>
  <si>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</si>
  <si>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</si>
  <si>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</si>
  <si>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</si>
  <si>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</si>
  <si>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</si>
  <si>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</si>
  <si>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</si>
  <si>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</si>
  <si>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</si>
  <si>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</si>
  <si>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</si>
  <si>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</si>
  <si>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</si>
  <si>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</si>
  <si>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</si>
  <si>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</si>
  <si>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</si>
  <si>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</si>
  <si>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</si>
  <si>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</si>
  <si>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</si>
  <si>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</si>
  <si>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</si>
  <si>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</si>
  <si>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</si>
  <si>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</si>
  <si>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</si>
  <si>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</si>
  <si>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</si>
  <si>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</si>
  <si>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</si>
  <si>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</si>
  <si>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</si>
  <si>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</si>
  <si>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</si>
  <si>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</si>
  <si>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</si>
  <si>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</si>
  <si>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</si>
  <si>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</si>
  <si>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</si>
  <si>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</si>
  <si>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</si>
  <si>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</si>
  <si>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</si>
  <si>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</si>
  <si>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</si>
  <si>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</si>
  <si>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</si>
  <si>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</si>
  <si>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</si>
  <si>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</si>
  <si>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</si>
  <si>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</si>
  <si>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</si>
  <si>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</si>
  <si>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</si>
  <si>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</si>
  <si>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</si>
  <si>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</si>
  <si>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</si>
  <si>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</si>
  <si>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</si>
  <si>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</si>
  <si>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</si>
  <si>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</si>
  <si>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</si>
  <si>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</si>
  <si>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</si>
  <si>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</si>
  <si>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</si>
  <si>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</si>
  <si>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</si>
  <si>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</si>
  <si>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</si>
  <si>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</si>
  <si>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</si>
  <si>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</si>
  <si>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</si>
  <si>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</si>
  <si>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</si>
  <si>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</si>
  <si>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</si>
  <si>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</si>
  <si>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</si>
  <si>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</si>
  <si>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</si>
  <si>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</si>
  <si>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</si>
  <si>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</si>
  <si>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</si>
  <si>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</si>
  <si>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</si>
  <si>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</si>
  <si>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</si>
  <si>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</si>
  <si>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</si>
  <si>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</si>
  <si>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</si>
  <si>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</si>
  <si>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</si>
  <si>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</si>
  <si>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</si>
  <si>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</si>
  <si>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</si>
  <si>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</si>
  <si>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</si>
  <si>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</si>
  <si>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</si>
  <si>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</si>
  <si>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</si>
  <si>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</si>
  <si>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</si>
  <si>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</si>
  <si>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</si>
  <si>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</si>
  <si>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</si>
  <si>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</si>
  <si>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</si>
  <si>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</si>
  <si>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</si>
  <si>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</si>
  <si>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</si>
  <si>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</si>
  <si>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</si>
  <si>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</si>
  <si>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</si>
  <si>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</si>
  <si>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</si>
  <si>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</si>
  <si>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</si>
  <si>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</si>
  <si>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</si>
  <si>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</si>
  <si>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</si>
  <si>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</si>
  <si>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</si>
  <si>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</si>
  <si>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</si>
  <si>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</si>
  <si>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</si>
  <si>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</si>
  <si>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</si>
  <si>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</si>
  <si>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</si>
  <si>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</si>
  <si>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</si>
  <si>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</si>
  <si>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</si>
  <si>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</si>
  <si>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</si>
  <si>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</si>
  <si>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</si>
  <si>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</si>
  <si>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</si>
  <si>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</si>
  <si>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</si>
  <si>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</si>
  <si>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</si>
  <si>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</si>
  <si>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</si>
  <si>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</si>
  <si>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</si>
  <si>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</si>
  <si>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</si>
  <si>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</si>
  <si>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</si>
  <si>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</si>
  <si>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</si>
  <si>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</si>
  <si>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</si>
  <si>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</si>
  <si>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</si>
  <si>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</si>
  <si>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</si>
  <si>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</si>
  <si>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</si>
  <si>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</si>
  <si>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</si>
  <si>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</si>
  <si>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</si>
  <si>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</si>
  <si>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</si>
  <si>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</si>
  <si>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</si>
  <si>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</si>
  <si>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</si>
  <si>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</si>
  <si>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</si>
  <si>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</si>
  <si>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</si>
  <si>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</si>
  <si>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</si>
  <si>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</si>
  <si>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</si>
  <si>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</si>
  <si>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</si>
  <si>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</si>
  <si>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</si>
  <si>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</si>
  <si>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</si>
  <si>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</si>
  <si>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</si>
  <si>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</si>
  <si>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</si>
  <si>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</si>
  <si>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</si>
  <si>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</si>
  <si>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</si>
  <si>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</si>
  <si>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</si>
  <si>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</si>
  <si>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</si>
  <si>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</si>
  <si>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</si>
  <si>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</si>
  <si>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</si>
  <si>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</si>
  <si>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</si>
  <si>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</si>
  <si>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</si>
  <si>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</si>
  <si>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</si>
  <si>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</si>
  <si>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</si>
  <si>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</si>
  <si>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</si>
  <si>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</si>
  <si>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</si>
  <si>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</si>
  <si>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</si>
  <si>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</si>
  <si>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</si>
  <si>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</si>
  <si>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</si>
  <si>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</si>
  <si>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</si>
  <si>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</si>
  <si>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</si>
  <si>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</si>
  <si>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</si>
  <si>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</si>
  <si>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</si>
  <si>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</si>
  <si>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</si>
  <si>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</si>
  <si>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</si>
  <si>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</si>
  <si>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</si>
  <si>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</si>
  <si>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</si>
  <si>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</si>
  <si>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</si>
  <si>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</si>
  <si>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</si>
  <si>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</si>
  <si>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</si>
  <si>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</si>
  <si>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</si>
  <si>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</si>
  <si>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</si>
  <si>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</si>
  <si>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</si>
  <si>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</si>
  <si>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</si>
  <si>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</si>
  <si>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</si>
  <si>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</si>
  <si>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</si>
  <si>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</si>
  <si>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</si>
  <si>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</si>
  <si>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</si>
  <si>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</si>
  <si>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</si>
  <si>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</si>
  <si>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</si>
  <si>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</si>
  <si>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</si>
  <si>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</si>
  <si>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</si>
  <si>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</si>
  <si>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</si>
  <si>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</si>
  <si>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</si>
  <si>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</si>
  <si>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</si>
  <si>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</si>
  <si>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</si>
  <si>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</si>
  <si>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</si>
  <si>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</si>
  <si>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</si>
  <si>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</si>
  <si>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</si>
  <si>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</si>
  <si>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</si>
  <si>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</si>
  <si>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</si>
  <si>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</si>
  <si>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</si>
  <si>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</si>
  <si>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</si>
  <si>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</si>
  <si>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</si>
  <si>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</si>
  <si>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</si>
  <si>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</si>
  <si>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</si>
  <si>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</si>
  <si>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</si>
  <si>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</si>
  <si>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</si>
  <si>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</si>
  <si>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</si>
  <si>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</si>
  <si>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</si>
  <si>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</si>
  <si>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</si>
  <si>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</si>
  <si>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</si>
  <si>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</si>
  <si>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</si>
  <si>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</si>
  <si>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</si>
  <si>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</si>
  <si>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</si>
  <si>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</si>
  <si>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</si>
  <si>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</si>
  <si>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</si>
  <si>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</si>
  <si>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</si>
  <si>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</si>
  <si>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</si>
  <si>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</si>
  <si>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</si>
  <si>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</si>
  <si>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</si>
  <si>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</si>
  <si>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</si>
  <si>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</si>
  <si>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</si>
  <si>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</si>
  <si>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</si>
  <si>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</si>
  <si>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</si>
  <si>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</si>
  <si>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</si>
  <si>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</si>
  <si>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</si>
  <si>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</si>
  <si>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</si>
  <si>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</si>
  <si>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</si>
  <si>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</si>
  <si>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</si>
  <si>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</si>
  <si>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</si>
  <si>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</si>
  <si>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</si>
  <si>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</si>
  <si>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</si>
  <si>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</si>
  <si>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</si>
  <si>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</si>
  <si>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</si>
  <si>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</si>
  <si>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</si>
  <si>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</si>
  <si>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</si>
  <si>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</si>
  <si>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</si>
  <si>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</si>
  <si>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</si>
  <si>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</si>
  <si>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</si>
  <si>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</si>
  <si>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</si>
  <si>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</si>
  <si>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</si>
  <si>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</si>
  <si>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</si>
  <si>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</si>
  <si>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</si>
  <si>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</si>
  <si>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</si>
  <si>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</si>
  <si>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</si>
  <si>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</si>
  <si>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</si>
  <si>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</si>
  <si>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</si>
  <si>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</si>
  <si>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</si>
  <si>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</si>
  <si>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</si>
  <si>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</si>
  <si>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</si>
  <si>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</si>
  <si>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</si>
  <si>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</si>
  <si>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</si>
  <si>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</si>
  <si>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</si>
  <si>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</si>
  <si>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</si>
  <si>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</si>
  <si>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</si>
  <si>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</si>
  <si>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</si>
  <si>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</si>
  <si>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</si>
  <si>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</si>
  <si>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</si>
  <si>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</si>
  <si>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</si>
  <si>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</si>
  <si>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</si>
  <si>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</si>
  <si>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</si>
  <si>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</si>
  <si>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</si>
  <si>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</si>
  <si>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</si>
  <si>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</si>
  <si>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</si>
  <si>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</si>
  <si>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</si>
  <si>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</si>
  <si>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</si>
  <si>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</si>
  <si>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</si>
  <si>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</si>
  <si>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</si>
  <si>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</si>
  <si>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</si>
  <si>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</si>
  <si>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</si>
  <si>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</si>
  <si>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</si>
  <si>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</si>
  <si>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</si>
  <si>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</si>
  <si>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</si>
  <si>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</si>
  <si>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</si>
  <si>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</si>
  <si>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</si>
  <si>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</si>
  <si>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</si>
  <si>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</si>
  <si>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</si>
  <si>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</si>
  <si>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</si>
  <si>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</si>
  <si>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</si>
  <si>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</si>
  <si>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</si>
  <si>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</si>
  <si>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</si>
  <si>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</si>
  <si>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</si>
  <si>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</si>
  <si>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</si>
  <si>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</si>
  <si>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</si>
  <si>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</si>
  <si>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</si>
  <si>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</si>
  <si>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</si>
  <si>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</si>
  <si>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</si>
  <si>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</si>
  <si>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</si>
  <si>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</si>
  <si>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</si>
  <si>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</si>
  <si>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</si>
  <si>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</si>
  <si>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</si>
  <si>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</si>
  <si>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</si>
  <si>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</si>
  <si>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</si>
  <si>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</si>
  <si>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</si>
  <si>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</si>
  <si>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</si>
  <si>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</si>
  <si>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</si>
  <si>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</si>
  <si>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</si>
  <si>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</si>
  <si>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</si>
  <si>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</si>
  <si>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</si>
  <si>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</si>
  <si>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</si>
  <si>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</si>
  <si>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</si>
  <si>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</si>
  <si>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</si>
  <si>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</si>
  <si>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</si>
  <si>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</si>
  <si>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</si>
  <si>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</si>
  <si>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</si>
  <si>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</si>
  <si>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</si>
  <si>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</si>
  <si>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</si>
  <si>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</si>
  <si>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</si>
  <si>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</si>
  <si>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</si>
  <si>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</si>
  <si>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</si>
  <si>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</si>
  <si>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</si>
  <si>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</si>
  <si>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</si>
  <si>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</si>
  <si>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</si>
  <si>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</si>
  <si>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</si>
  <si>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</si>
  <si>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</si>
  <si>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</si>
  <si>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</si>
  <si>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</si>
  <si>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</si>
  <si>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</si>
  <si>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</si>
  <si>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</si>
  <si>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</si>
  <si>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</si>
  <si>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</si>
  <si>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</si>
  <si>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</si>
  <si>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</si>
  <si>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</si>
  <si>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</si>
  <si>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</si>
  <si>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</si>
  <si>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</si>
  <si>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</si>
  <si>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</si>
  <si>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</si>
  <si>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</si>
  <si>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</si>
  <si>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</si>
  <si>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</si>
  <si>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</si>
  <si>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</si>
  <si>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</si>
  <si>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</si>
  <si>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</si>
  <si>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</si>
  <si>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</si>
  <si>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</si>
  <si>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</si>
  <si>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</si>
  <si>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</si>
  <si>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</si>
  <si>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</si>
  <si>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</si>
  <si>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</si>
  <si>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</si>
  <si>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</si>
  <si>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</si>
  <si>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</si>
  <si>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</si>
  <si>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</si>
  <si>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</si>
  <si>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</si>
  <si>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</si>
  <si>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</si>
  <si>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</si>
  <si>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</si>
  <si>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</si>
  <si>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</si>
  <si>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</si>
  <si>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</si>
  <si>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</si>
  <si>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</si>
  <si>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</si>
  <si>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</si>
  <si>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</si>
  <si>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</si>
  <si>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</si>
  <si>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</si>
  <si>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</si>
  <si>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</si>
  <si>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</si>
  <si>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</si>
  <si>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</si>
  <si>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</si>
  <si>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</si>
  <si>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</si>
  <si>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</si>
  <si>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</si>
  <si>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</si>
  <si>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</si>
  <si>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</si>
  <si>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</si>
  <si>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</si>
  <si>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</si>
  <si>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</si>
  <si>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</si>
  <si>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</si>
  <si>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</si>
  <si>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</si>
  <si>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</si>
  <si>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</si>
  <si>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</si>
  <si>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</si>
  <si>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</si>
  <si>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</si>
  <si>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</si>
  <si>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</si>
  <si>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</si>
  <si>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</si>
  <si>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</si>
  <si>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</si>
  <si>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</si>
  <si>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</si>
  <si>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</si>
  <si>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</si>
  <si>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</si>
  <si>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</si>
  <si>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</si>
  <si>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</si>
  <si>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</si>
  <si>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</si>
  <si>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</si>
  <si>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</si>
  <si>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</si>
  <si>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</si>
  <si>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</si>
  <si>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</si>
  <si>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</si>
  <si>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</si>
  <si>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</si>
  <si>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</si>
  <si>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</si>
  <si>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</si>
  <si>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</si>
  <si>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</si>
  <si>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</si>
  <si>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</si>
  <si>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</si>
  <si>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</si>
  <si>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</si>
  <si>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</si>
  <si>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</si>
  <si>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</si>
  <si>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</si>
  <si>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</si>
  <si>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</si>
  <si>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</si>
  <si>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</si>
  <si>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</si>
  <si>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</si>
  <si>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</si>
  <si>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</si>
  <si>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</si>
  <si>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</si>
  <si>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</si>
  <si>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</si>
  <si>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</si>
  <si>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</si>
  <si>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</si>
  <si>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</si>
  <si>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</si>
  <si>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</si>
  <si>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</si>
  <si>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</si>
  <si>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</si>
  <si>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</si>
  <si>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</si>
  <si>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</si>
  <si>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</si>
  <si>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</si>
  <si>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</si>
  <si>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</si>
  <si>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</si>
  <si>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</si>
  <si>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</si>
  <si>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</si>
  <si>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</si>
  <si>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</si>
  <si>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</si>
  <si>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</si>
  <si>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</si>
  <si>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</si>
  <si>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</si>
  <si>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</si>
  <si>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</si>
  <si>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</si>
  <si>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</si>
  <si>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</si>
  <si>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</si>
  <si>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</si>
  <si>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</si>
  <si>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</si>
  <si>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</si>
  <si>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</si>
  <si>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</si>
  <si>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</si>
  <si>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</si>
  <si>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</si>
  <si>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</si>
  <si>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</si>
  <si>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</si>
  <si>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</si>
  <si>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</si>
  <si>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</si>
  <si>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</si>
  <si>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</si>
  <si>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</si>
  <si>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</si>
  <si>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</si>
  <si>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</si>
  <si>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</si>
  <si>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</si>
  <si>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</si>
  <si>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</si>
  <si>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</si>
  <si>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</si>
  <si>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</si>
  <si>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</si>
  <si>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</si>
  <si>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</si>
  <si>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</si>
  <si>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</si>
  <si>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</si>
  <si>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</si>
  <si>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</si>
  <si>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</si>
  <si>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</si>
  <si>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</si>
  <si>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</si>
  <si>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</si>
  <si>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</si>
  <si>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</si>
  <si>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</si>
  <si>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</si>
  <si>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</si>
  <si>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</si>
  <si>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</si>
  <si>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</si>
  <si>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</si>
  <si>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</si>
  <si>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</si>
  <si>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</si>
  <si>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</si>
  <si>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</si>
  <si>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</si>
  <si>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</si>
  <si>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</si>
  <si>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</si>
  <si>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</si>
  <si>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</si>
  <si>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</si>
  <si>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</si>
  <si>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</si>
  <si>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</si>
  <si>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</si>
  <si>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</si>
  <si>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</si>
  <si>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</si>
  <si>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</si>
  <si>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</si>
  <si>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</si>
  <si>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</si>
  <si>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</si>
  <si>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</si>
  <si>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</si>
  <si>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</si>
  <si>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</si>
  <si>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</si>
  <si>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</si>
  <si>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</si>
  <si>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</si>
  <si>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</si>
  <si>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</si>
  <si>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</si>
  <si>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</si>
  <si>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</si>
  <si>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</si>
  <si>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</si>
  <si>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</si>
  <si>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</si>
  <si>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</si>
  <si>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</si>
  <si>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</si>
  <si>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</si>
  <si>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</si>
  <si>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</si>
  <si>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</si>
  <si>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</si>
  <si>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</si>
  <si>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</si>
  <si>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</si>
  <si>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</si>
  <si>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</si>
  <si>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</si>
  <si>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</si>
  <si>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</si>
  <si>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</si>
  <si>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</si>
  <si>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</si>
  <si>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</si>
  <si>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</si>
  <si>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</si>
  <si>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</si>
  <si>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</si>
  <si>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</si>
  <si>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</si>
  <si>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</si>
  <si>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</si>
  <si>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</si>
  <si>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</si>
  <si>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</si>
  <si>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</si>
  <si>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</si>
  <si>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</si>
  <si>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</si>
  <si>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</si>
  <si>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</si>
  <si>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</si>
  <si>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</si>
  <si>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</si>
  <si>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</si>
  <si>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</si>
  <si>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</si>
  <si>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</si>
  <si>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</si>
  <si>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</si>
  <si>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</si>
  <si>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</si>
  <si>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</si>
  <si>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</si>
  <si>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</si>
  <si>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</si>
  <si>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</si>
  <si>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</si>
  <si>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</si>
  <si>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</si>
  <si>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</si>
  <si>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</si>
  <si>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</si>
  <si>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</si>
  <si>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</si>
  <si>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</si>
  <si>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</si>
  <si>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</si>
  <si>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</si>
  <si>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</si>
  <si>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</si>
  <si>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</si>
  <si>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</si>
  <si>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</si>
  <si>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</si>
  <si>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</si>
  <si>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</si>
  <si>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</si>
  <si>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</si>
  <si>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</si>
  <si>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</si>
  <si>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</si>
  <si>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</si>
  <si>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</si>
  <si>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</si>
  <si>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</si>
  <si>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</si>
  <si>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</si>
  <si>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</si>
  <si>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</si>
  <si>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</si>
  <si>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</si>
  <si>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</si>
  <si>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</si>
  <si>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</si>
  <si>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</si>
  <si>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</si>
  <si>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</si>
  <si>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</si>
  <si>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</si>
  <si>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</si>
  <si>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</si>
  <si>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</si>
  <si>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</si>
  <si>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</si>
  <si>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</si>
  <si>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</si>
  <si>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</si>
  <si>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</si>
  <si>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</si>
  <si>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</si>
  <si>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</si>
  <si>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</si>
  <si>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</si>
  <si>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</si>
  <si>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</si>
  <si>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</si>
  <si>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</si>
  <si>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</si>
  <si>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</si>
  <si>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</si>
  <si>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</si>
  <si>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</si>
  <si>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</si>
  <si>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</si>
  <si>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</si>
  <si>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</si>
  <si>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</si>
  <si>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</si>
  <si>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</si>
  <si>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</si>
  <si>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</si>
  <si>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</si>
  <si>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</si>
  <si>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</si>
  <si>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</si>
  <si>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</si>
  <si>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</si>
  <si>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</si>
  <si>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</si>
  <si>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</si>
  <si>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</si>
  <si>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</si>
  <si>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</si>
  <si>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</si>
  <si>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</si>
  <si>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</si>
  <si>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</si>
  <si>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</si>
  <si>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</si>
  <si>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</si>
  <si>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</si>
  <si>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</si>
  <si>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</si>
  <si>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</si>
  <si>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</si>
  <si>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</si>
  <si>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</si>
  <si>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</si>
  <si>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</si>
  <si>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</si>
  <si>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</si>
  <si>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</si>
  <si>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</si>
  <si>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</si>
  <si>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</si>
  <si>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</si>
  <si>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</si>
  <si>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</si>
  <si>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</si>
  <si>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</si>
  <si>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</si>
  <si>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</si>
  <si>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</si>
  <si>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</si>
  <si>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</si>
  <si>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</si>
  <si>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</si>
  <si>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</si>
  <si>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</si>
  <si>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</si>
  <si>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</si>
  <si>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</si>
  <si>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</si>
  <si>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</si>
  <si>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</si>
  <si>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</si>
  <si>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</si>
  <si>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</si>
  <si>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</si>
  <si>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</si>
  <si>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</si>
  <si>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</si>
  <si>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</si>
  <si>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</si>
  <si>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</si>
  <si>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</si>
  <si>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</si>
  <si>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</si>
  <si>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</si>
  <si>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</si>
  <si>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</si>
  <si>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</si>
  <si>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</si>
  <si>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</si>
  <si>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</si>
  <si>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</si>
  <si>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</si>
  <si>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</si>
  <si>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</si>
  <si>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</si>
  <si>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</si>
  <si>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</si>
  <si>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</si>
  <si>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</si>
  <si>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</si>
  <si>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</si>
  <si>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</si>
  <si>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</si>
  <si>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</si>
  <si>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</si>
  <si>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</si>
  <si>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</si>
  <si>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</si>
  <si>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</si>
  <si>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</si>
  <si>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</si>
  <si>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</si>
  <si>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</si>
  <si>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</si>
  <si>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</si>
  <si>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</si>
  <si>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</si>
  <si>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</si>
  <si>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</si>
  <si>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</si>
  <si>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</si>
  <si>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</si>
  <si>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</si>
  <si>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</si>
  <si>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</si>
  <si>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</si>
  <si>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</si>
  <si>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</si>
  <si>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</si>
  <si>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</si>
  <si>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</si>
  <si>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</si>
  <si>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</si>
  <si>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</si>
  <si>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</si>
  <si>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</si>
  <si>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</si>
  <si>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</si>
  <si>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</si>
  <si>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</si>
  <si>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</si>
  <si>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</si>
  <si>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</si>
  <si>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</si>
  <si>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</si>
  <si>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</si>
  <si>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</si>
  <si>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</si>
  <si>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</si>
  <si>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</si>
  <si>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</si>
  <si>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</si>
  <si>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</si>
  <si>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</si>
  <si>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</si>
  <si>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</si>
  <si>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</si>
  <si>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</si>
  <si>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</si>
  <si>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</si>
  <si>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</si>
  <si>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</si>
  <si>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</si>
  <si>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</si>
  <si>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</si>
  <si>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</si>
  <si>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</si>
  <si>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</si>
  <si>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</si>
  <si>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</si>
  <si>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</si>
  <si>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</si>
  <si>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</si>
  <si>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</si>
  <si>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</si>
  <si>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</si>
  <si>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</si>
  <si>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</si>
  <si>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</si>
  <si>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</si>
  <si>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</si>
  <si>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</si>
  <si>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</si>
  <si>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</si>
  <si>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</si>
  <si>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</si>
  <si>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</si>
  <si>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</si>
  <si>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</si>
  <si>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</si>
  <si>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</si>
  <si>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</si>
  <si>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</si>
  <si>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</si>
  <si>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</si>
  <si>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</si>
  <si>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</si>
  <si>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</si>
  <si>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</si>
  <si>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</si>
  <si>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</si>
  <si>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</si>
  <si>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</si>
  <si>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</si>
  <si>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</si>
  <si>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</si>
  <si>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</si>
  <si>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</si>
  <si>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</si>
  <si>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</si>
  <si>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</si>
  <si>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</si>
  <si>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</si>
  <si>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</si>
  <si>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</si>
  <si>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</si>
  <si>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</si>
  <si>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</si>
  <si>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</si>
  <si>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</si>
  <si>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</si>
  <si>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</si>
  <si>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</si>
  <si>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</si>
  <si>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</si>
  <si>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</si>
  <si>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</si>
  <si>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</si>
  <si>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</si>
  <si>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</si>
  <si>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</si>
  <si>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</si>
  <si>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</si>
  <si>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</si>
  <si>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</si>
  <si>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</si>
  <si>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</si>
  <si>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</si>
  <si>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</si>
  <si>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</si>
  <si>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</si>
  <si>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</si>
  <si>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</si>
  <si>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</si>
  <si>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</si>
  <si>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</si>
  <si>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</si>
  <si>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</si>
  <si>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</si>
  <si>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</si>
  <si>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</si>
  <si>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</si>
  <si>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</si>
  <si>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</si>
  <si>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</si>
  <si>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</si>
  <si>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</si>
  <si>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</si>
  <si>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</si>
  <si>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</si>
  <si>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</si>
  <si>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</si>
  <si>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</si>
  <si>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</si>
  <si>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</si>
  <si>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</si>
  <si>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</si>
  <si>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</si>
  <si>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</si>
  <si>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</si>
  <si>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</si>
  <si>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</si>
  <si>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</si>
  <si>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</si>
  <si>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</si>
  <si>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</si>
  <si>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</si>
  <si>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</si>
  <si>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</si>
  <si>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</si>
  <si>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</si>
  <si>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</si>
  <si>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</si>
  <si>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</si>
  <si>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</si>
  <si>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</si>
  <si>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</si>
  <si>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</si>
  <si>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</si>
  <si>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</si>
  <si>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</si>
  <si>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</si>
  <si>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</si>
  <si>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</si>
  <si>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</si>
  <si>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</si>
  <si>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</si>
  <si>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</si>
  <si>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</si>
  <si>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</si>
  <si>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</si>
  <si>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</si>
  <si>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</si>
  <si>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</si>
  <si>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</si>
  <si>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</si>
  <si>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</si>
  <si>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</si>
  <si>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</si>
  <si>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</si>
  <si>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</si>
  <si>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</si>
  <si>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</si>
  <si>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</si>
  <si>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</si>
  <si>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</si>
  <si>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</si>
  <si>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</si>
  <si>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</si>
  <si>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</si>
  <si>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</si>
  <si>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</si>
  <si>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</si>
  <si>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</si>
  <si>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</si>
  <si>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</si>
  <si>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</si>
  <si>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</si>
  <si>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</si>
  <si>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</si>
  <si>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</si>
  <si>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</si>
  <si>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</si>
  <si>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</si>
  <si>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</si>
  <si>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</si>
  <si>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</si>
  <si>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</si>
  <si>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</si>
  <si>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</si>
  <si>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</si>
  <si>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</si>
  <si>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</si>
  <si>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</si>
  <si>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</si>
  <si>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</si>
  <si>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</si>
  <si>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</si>
  <si>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</si>
  <si>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</si>
  <si>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</si>
  <si>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</si>
  <si>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</si>
  <si>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</si>
  <si>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</si>
  <si>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</si>
  <si>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</si>
  <si>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</si>
  <si>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</si>
  <si>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</si>
  <si>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</si>
  <si>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</si>
  <si>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</si>
  <si>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</si>
  <si>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</si>
  <si>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</si>
  <si>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</si>
  <si>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</si>
  <si>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</si>
  <si>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</si>
  <si>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</si>
  <si>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</si>
  <si>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</si>
  <si>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</si>
  <si>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</si>
  <si>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</si>
  <si>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</si>
  <si>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</si>
  <si>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</si>
  <si>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</si>
  <si>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</si>
  <si>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</si>
  <si>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</si>
  <si>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</si>
  <si>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</si>
  <si>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</si>
  <si>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</si>
  <si>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</si>
  <si>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</si>
  <si>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</si>
  <si>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</si>
  <si>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</si>
  <si>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</si>
  <si>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</si>
  <si>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</si>
  <si>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</si>
  <si>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</si>
  <si>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</si>
  <si>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</si>
  <si>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</si>
  <si>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</si>
  <si>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</si>
  <si>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</si>
  <si>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</si>
  <si>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</si>
  <si>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</si>
  <si>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</si>
  <si>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</si>
  <si>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</si>
  <si>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</si>
  <si>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</si>
  <si>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</si>
  <si>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</si>
  <si>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</si>
  <si>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</si>
  <si>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</si>
  <si>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</si>
  <si>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</si>
  <si>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</si>
  <si>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</si>
  <si>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</si>
  <si>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</si>
  <si>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</si>
  <si>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</si>
  <si>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</si>
  <si>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</si>
  <si>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</si>
  <si>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</si>
  <si>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</si>
  <si>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</si>
  <si>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</si>
  <si>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</si>
  <si>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</si>
  <si>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</si>
  <si>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</si>
  <si>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</si>
  <si>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</si>
  <si>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</si>
  <si>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</si>
  <si>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</si>
  <si>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</si>
  <si>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</si>
  <si>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</si>
  <si>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</si>
  <si>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</si>
  <si>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</si>
  <si>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</si>
  <si>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</si>
  <si>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</si>
  <si>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</si>
  <si>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</si>
  <si>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</si>
  <si>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</si>
  <si>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</si>
  <si>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</si>
  <si>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</si>
  <si>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</si>
  <si>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</si>
  <si>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</si>
  <si>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</si>
  <si>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</si>
  <si>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</si>
  <si>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</si>
  <si>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</si>
  <si>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</si>
  <si>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</si>
  <si>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</si>
  <si>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</si>
  <si>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</si>
  <si>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</si>
  <si>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</si>
  <si>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</si>
  <si>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</si>
  <si>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</si>
  <si>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</si>
  <si>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</si>
  <si>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</si>
  <si>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</si>
  <si>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</si>
  <si>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</si>
  <si>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</si>
  <si>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</si>
  <si>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</si>
  <si>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</si>
  <si>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</si>
  <si>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</si>
  <si>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</si>
  <si>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</si>
  <si>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</si>
  <si>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</si>
  <si>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</si>
  <si>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</si>
  <si>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</si>
  <si>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</si>
  <si>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</si>
  <si>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</si>
  <si>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</si>
  <si>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</si>
  <si>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</si>
  <si>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</si>
  <si>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</si>
  <si>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</si>
  <si>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</si>
  <si>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</si>
  <si>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</si>
  <si>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</si>
  <si>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</si>
  <si>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</si>
  <si>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</si>
  <si>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</si>
  <si>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</si>
  <si>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</si>
  <si>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</si>
  <si>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</si>
  <si>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</si>
  <si>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</si>
  <si>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</si>
  <si>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</si>
  <si>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</si>
  <si>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</si>
  <si>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</si>
  <si>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</si>
  <si>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</si>
  <si>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</si>
  <si>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</si>
  <si>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</si>
  <si>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</si>
  <si>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</si>
  <si>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</si>
  <si>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</si>
  <si>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</si>
  <si>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</si>
  <si>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</si>
  <si>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</si>
  <si>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</si>
  <si>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</si>
  <si>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</si>
  <si>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</si>
  <si>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</si>
  <si>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</si>
  <si>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</si>
  <si>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</si>
  <si>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</si>
  <si>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</si>
  <si>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</si>
  <si>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</si>
  <si>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</si>
  <si>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</si>
  <si>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</si>
  <si>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</si>
  <si>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</si>
  <si>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</si>
  <si>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</si>
  <si>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</si>
  <si>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</si>
  <si>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</si>
  <si>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</si>
  <si>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</si>
  <si>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</si>
  <si>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</si>
  <si>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</si>
  <si>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</si>
  <si>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</si>
  <si>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</si>
  <si>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</si>
  <si>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</si>
  <si>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</si>
  <si>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</si>
  <si>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</si>
  <si>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</si>
  <si>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</si>
  <si>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</si>
  <si>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</si>
  <si>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</si>
  <si>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</si>
  <si>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</si>
  <si>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</si>
  <si>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</si>
  <si>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</si>
  <si>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</si>
  <si>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</si>
  <si>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</si>
  <si>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</si>
  <si>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</si>
  <si>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</si>
  <si>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</si>
  <si>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</si>
  <si>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</si>
  <si>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</si>
  <si>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</si>
  <si>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</si>
  <si>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</si>
  <si>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</si>
  <si>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</si>
  <si>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</si>
  <si>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</si>
  <si>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</si>
  <si>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</si>
  <si>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</si>
  <si>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</si>
  <si>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</si>
  <si>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</si>
  <si>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</si>
  <si>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</si>
  <si>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</si>
  <si>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</si>
  <si>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</si>
  <si>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</si>
  <si>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</si>
  <si>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</si>
  <si>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</si>
  <si>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</si>
  <si>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</si>
  <si>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</si>
  <si>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</si>
  <si>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</si>
  <si>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</si>
  <si>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</si>
  <si>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</si>
  <si>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</si>
  <si>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</si>
  <si>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</si>
  <si>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</si>
  <si>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</si>
  <si>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</si>
  <si>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</si>
  <si>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</si>
  <si>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</si>
  <si>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</si>
  <si>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</si>
  <si>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</si>
  <si>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</si>
  <si>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</si>
  <si>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</si>
  <si>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</si>
  <si>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</si>
  <si>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</si>
  <si>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</si>
  <si>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</si>
  <si>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</si>
  <si>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</si>
  <si>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</si>
  <si>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</si>
  <si>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</si>
  <si>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</si>
  <si>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</si>
  <si>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</si>
  <si>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</si>
  <si>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</si>
  <si>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</si>
  <si>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</si>
  <si>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</si>
  <si>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</si>
  <si>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</si>
  <si>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</si>
  <si>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</si>
  <si>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</si>
  <si>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</si>
  <si>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</si>
  <si>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</si>
  <si>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</si>
  <si>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</si>
  <si>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</si>
  <si>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</si>
  <si>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</si>
  <si>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</si>
  <si>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</si>
  <si>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</si>
  <si>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</si>
  <si>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</si>
  <si>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</si>
  <si>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</si>
  <si>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</si>
  <si>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</si>
  <si>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</si>
  <si>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</si>
  <si>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</si>
  <si>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</si>
  <si>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</si>
  <si>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</si>
  <si>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</si>
  <si>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</si>
  <si>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</si>
  <si>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</si>
  <si>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</si>
  <si>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</si>
  <si>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</si>
  <si>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</si>
  <si>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</si>
  <si>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</si>
  <si>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</si>
  <si>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</si>
  <si>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</si>
  <si>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</si>
  <si>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</si>
  <si>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</si>
  <si>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</si>
  <si>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</si>
  <si>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</si>
  <si>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</si>
  <si>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</si>
  <si>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</si>
  <si>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</si>
  <si>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</si>
  <si>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</si>
  <si>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</si>
  <si>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</si>
  <si>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</si>
  <si>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</si>
  <si>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</si>
  <si>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</si>
  <si>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</si>
  <si>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</si>
  <si>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</si>
  <si>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</si>
  <si>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</si>
  <si>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</si>
  <si>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</si>
  <si>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</si>
  <si>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</si>
  <si>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</si>
  <si>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</si>
  <si>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</si>
  <si>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</si>
  <si>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</si>
  <si>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</si>
  <si>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</si>
  <si>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</si>
  <si>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</si>
  <si>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</si>
  <si>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</si>
  <si>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</si>
  <si>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</si>
  <si>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</si>
  <si>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</si>
  <si>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</si>
  <si>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</si>
  <si>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</si>
  <si>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</si>
  <si>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</si>
  <si>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</si>
  <si>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</si>
  <si>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</si>
  <si>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</si>
  <si>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</si>
  <si>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</si>
  <si>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</si>
  <si>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</si>
  <si>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</si>
  <si>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</si>
  <si>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</si>
  <si>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</si>
  <si>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</si>
  <si>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</si>
  <si>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</si>
  <si>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</si>
  <si>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</si>
  <si>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</si>
  <si>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</si>
  <si>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</si>
  <si>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</si>
  <si>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</si>
  <si>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</si>
  <si>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</si>
  <si>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</si>
  <si>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</si>
  <si>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</si>
  <si>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</si>
  <si>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</si>
  <si>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</si>
  <si>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</si>
  <si>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</si>
  <si>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</si>
  <si>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</si>
  <si>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</si>
  <si>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</si>
  <si>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</si>
  <si>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</si>
  <si>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</si>
  <si>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</si>
  <si>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</si>
  <si>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</si>
  <si>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</si>
  <si>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</si>
  <si>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</si>
  <si>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</si>
  <si>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</si>
  <si>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</si>
  <si>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</si>
  <si>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</si>
  <si>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</si>
  <si>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</si>
  <si>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</si>
  <si>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</si>
  <si>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</si>
  <si>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</si>
  <si>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</si>
  <si>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</si>
  <si>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</si>
  <si>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</si>
  <si>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</si>
  <si>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</si>
  <si>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</si>
  <si>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</si>
  <si>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</si>
  <si>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</si>
  <si>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</si>
  <si>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</si>
  <si>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</si>
  <si>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</si>
  <si>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</si>
  <si>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</si>
  <si>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</si>
  <si>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</si>
  <si>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</si>
  <si>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</si>
  <si>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</si>
  <si>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</si>
  <si>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</si>
  <si>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</si>
  <si>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</si>
  <si>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</si>
  <si>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</si>
  <si>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</si>
  <si>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</si>
  <si>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</si>
  <si>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</si>
  <si>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</si>
  <si>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</si>
  <si>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</si>
  <si>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</si>
  <si>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</si>
  <si>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</si>
  <si>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</si>
  <si>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</si>
  <si>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</si>
  <si>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</si>
  <si>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</si>
  <si>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</si>
  <si>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</si>
  <si>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</si>
  <si>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</si>
  <si>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</si>
  <si>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</si>
  <si>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</si>
  <si>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</si>
  <si>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</si>
  <si>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</si>
  <si>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</si>
  <si>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</si>
  <si>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</si>
  <si>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</si>
  <si>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</si>
  <si>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</si>
  <si>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</si>
  <si>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</si>
  <si>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</si>
  <si>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</si>
  <si>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</si>
  <si>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</si>
  <si>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</si>
  <si>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</si>
  <si>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</si>
  <si>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</si>
  <si>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</si>
  <si>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</si>
  <si>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</si>
  <si>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</si>
  <si>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</si>
  <si>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</si>
  <si>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</si>
  <si>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</si>
  <si>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</si>
  <si>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</si>
  <si>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</si>
  <si>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</si>
  <si>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</si>
  <si>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</si>
  <si>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</si>
  <si>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</si>
  <si>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</si>
  <si>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</si>
  <si>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</si>
  <si>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</si>
  <si>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</si>
  <si>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</si>
  <si>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</si>
  <si>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</si>
  <si>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</si>
  <si>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</si>
  <si>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</si>
  <si>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</si>
  <si>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</si>
  <si>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</si>
  <si>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</si>
  <si>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</si>
  <si>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</si>
  <si>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</si>
  <si>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</si>
  <si>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</si>
  <si>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</si>
  <si>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</si>
  <si>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</si>
  <si>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</si>
  <si>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</si>
  <si>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</si>
  <si>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</si>
  <si>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</si>
  <si>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</si>
  <si>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</si>
  <si>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</si>
  <si>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</si>
  <si>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</si>
  <si>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</si>
  <si>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</si>
  <si>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</si>
  <si>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</si>
  <si>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</si>
  <si>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</si>
  <si>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</si>
  <si>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</si>
  <si>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</si>
  <si>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</si>
  <si>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</si>
  <si>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</si>
  <si>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</si>
  <si>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</si>
  <si>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</si>
  <si>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</si>
  <si>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</si>
  <si>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</si>
  <si>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</si>
  <si>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</si>
  <si>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</si>
  <si>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</si>
  <si>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</si>
  <si>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</si>
  <si>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</si>
  <si>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</si>
  <si>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</si>
  <si>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</si>
  <si>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</si>
  <si>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</si>
  <si>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</si>
  <si>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</si>
  <si>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</si>
  <si>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</si>
  <si>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</si>
  <si>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</si>
  <si>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</si>
  <si>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</si>
  <si>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</si>
  <si>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</si>
  <si>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</si>
  <si>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</si>
  <si>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</si>
  <si>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</si>
  <si>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</si>
  <si>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</si>
  <si>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</si>
  <si>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</si>
  <si>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</si>
  <si>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</si>
  <si>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</si>
  <si>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</si>
  <si>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</si>
  <si>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</si>
  <si>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</si>
  <si>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</si>
  <si>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</si>
  <si>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</si>
  <si>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</si>
  <si>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</si>
  <si>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</si>
  <si>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</si>
  <si>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</si>
  <si>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</si>
  <si>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</si>
  <si>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</si>
  <si>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</si>
  <si>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</si>
  <si>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</si>
  <si>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</si>
  <si>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</si>
  <si>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</si>
  <si>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</si>
  <si>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</si>
  <si>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</si>
  <si>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</si>
  <si>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</si>
  <si>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</si>
  <si>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</si>
  <si>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</si>
  <si>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</si>
  <si>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</si>
  <si>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</si>
  <si>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</si>
  <si>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</si>
  <si>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</si>
  <si>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</si>
  <si>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</si>
  <si>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</si>
  <si>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</si>
  <si>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</si>
  <si>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</si>
  <si>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</si>
  <si>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</si>
  <si>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</si>
  <si>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</si>
  <si>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</si>
  <si>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</si>
  <si>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</si>
  <si>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</si>
  <si>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</si>
  <si>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</si>
  <si>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</si>
  <si>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</si>
  <si>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</si>
  <si>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</si>
  <si>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</si>
  <si>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</si>
  <si>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</si>
  <si>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</si>
  <si>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</si>
  <si>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</si>
  <si>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</si>
  <si>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</si>
  <si>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</si>
  <si>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</si>
  <si>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</si>
  <si>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</si>
  <si>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</si>
  <si>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</si>
  <si>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</si>
  <si>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</si>
  <si>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</si>
  <si>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</si>
  <si>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</si>
  <si>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</si>
  <si>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</si>
  <si>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</si>
  <si>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</si>
  <si>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</si>
  <si>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</si>
  <si>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</si>
  <si>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</si>
  <si>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</si>
  <si>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</si>
  <si>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</si>
  <si>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</si>
  <si>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</si>
  <si>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</si>
  <si>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</si>
  <si>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</si>
  <si>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</si>
  <si>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</si>
  <si>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</si>
  <si>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</si>
  <si>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</si>
  <si>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</si>
  <si>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</si>
  <si>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</si>
  <si>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</si>
  <si>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</si>
  <si>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</si>
  <si>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</si>
  <si>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</si>
  <si>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</si>
  <si>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</si>
  <si>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</si>
  <si>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</si>
  <si>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</si>
  <si>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</si>
  <si>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</si>
  <si>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</si>
  <si>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</si>
  <si>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</si>
  <si>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</si>
  <si>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</si>
  <si>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</si>
  <si>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</si>
  <si>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</si>
  <si>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</si>
  <si>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</si>
  <si>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</si>
  <si>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</si>
  <si>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</si>
  <si>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</si>
  <si>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</si>
  <si>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</si>
  <si>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</si>
  <si>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</si>
  <si>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</si>
  <si>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</si>
  <si>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</si>
  <si>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</si>
  <si>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</si>
  <si>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</si>
  <si>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</si>
  <si>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</si>
  <si>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</si>
  <si>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</si>
  <si>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</si>
  <si>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</si>
  <si>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</si>
  <si>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</si>
  <si>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</si>
  <si>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</si>
  <si>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</si>
  <si>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</si>
  <si>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</si>
  <si>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</si>
  <si>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</si>
  <si>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</si>
  <si>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</si>
  <si>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</si>
  <si>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</si>
  <si>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</si>
  <si>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</si>
  <si>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</si>
  <si>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</si>
  <si>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</si>
  <si>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</si>
  <si>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</si>
  <si>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</si>
  <si>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</si>
  <si>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</si>
  <si>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</si>
  <si>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</si>
  <si>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</si>
  <si>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</si>
  <si>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</si>
  <si>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</si>
  <si>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</si>
  <si>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</si>
  <si>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</si>
  <si>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</si>
  <si>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</si>
  <si>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</si>
  <si>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</si>
  <si>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</si>
  <si>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</si>
  <si>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</si>
  <si>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</si>
  <si>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</si>
  <si>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</si>
  <si>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</si>
  <si>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</si>
  <si>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</si>
  <si>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</si>
  <si>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</si>
  <si>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</si>
  <si>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</si>
  <si>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</si>
  <si>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</si>
  <si>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</si>
  <si>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</si>
  <si>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</si>
  <si>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</si>
  <si>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</si>
  <si>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</si>
  <si>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</si>
  <si>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</si>
  <si>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</si>
  <si>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</si>
  <si>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</si>
  <si>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</si>
  <si>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</si>
  <si>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</si>
  <si>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</si>
  <si>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</si>
  <si>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</si>
  <si>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</si>
  <si>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</si>
  <si>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</si>
  <si>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</si>
  <si>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</si>
  <si>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</si>
  <si>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</si>
  <si>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</si>
  <si>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</si>
  <si>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</si>
  <si>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</si>
  <si>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</si>
  <si>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</si>
  <si>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</si>
  <si>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</si>
  <si>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</si>
  <si>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</si>
  <si>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</si>
  <si>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</si>
  <si>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</si>
  <si>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</si>
  <si>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</si>
  <si>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</si>
  <si>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</si>
  <si>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</si>
  <si>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</si>
  <si>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</si>
  <si>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</si>
  <si>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</si>
  <si>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</si>
  <si>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</si>
  <si>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</si>
  <si>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</si>
  <si>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</si>
  <si>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</si>
  <si>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</si>
  <si>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</si>
  <si>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</si>
  <si>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</si>
  <si>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</si>
  <si>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</si>
  <si>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</si>
  <si>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</si>
  <si>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</si>
  <si>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</si>
  <si>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</si>
  <si>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</si>
  <si>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</si>
  <si>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</si>
  <si>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</si>
  <si>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</si>
  <si>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</si>
  <si>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</si>
  <si>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</si>
  <si>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</si>
  <si>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</si>
  <si>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</si>
  <si>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</si>
  <si>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</si>
  <si>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</si>
  <si>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</si>
  <si>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</si>
  <si>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</si>
  <si>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</si>
  <si>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</si>
  <si>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</si>
  <si>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</si>
  <si>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</si>
  <si>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</si>
  <si>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</si>
  <si>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</si>
  <si>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</si>
  <si>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</si>
  <si>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</si>
  <si>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</si>
  <si>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</si>
  <si>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</si>
  <si>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</si>
  <si>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</si>
  <si>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</si>
  <si>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</si>
  <si>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</si>
  <si>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</si>
  <si>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</si>
  <si>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</si>
  <si>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</si>
  <si>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</si>
  <si>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</si>
  <si>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</si>
  <si>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</si>
  <si>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</si>
  <si>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</si>
  <si>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</si>
  <si>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</si>
  <si>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</si>
  <si>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</si>
  <si>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</si>
  <si>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</si>
  <si>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</si>
  <si>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</si>
  <si>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</si>
  <si>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</si>
  <si>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</si>
  <si>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</si>
  <si>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</si>
  <si>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</si>
  <si>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</si>
  <si>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</si>
  <si>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</si>
  <si>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</si>
  <si>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</si>
  <si>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</si>
  <si>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</si>
  <si>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</si>
  <si>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</si>
  <si>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</si>
  <si>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</si>
  <si>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</si>
  <si>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</si>
  <si>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</si>
  <si>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</si>
  <si>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</si>
  <si>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</si>
  <si>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</si>
  <si>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</si>
  <si>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</si>
  <si>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</si>
  <si>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</si>
  <si>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</si>
  <si>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</si>
  <si>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</si>
  <si>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</si>
  <si>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</si>
  <si>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</si>
  <si>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</si>
  <si>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</si>
  <si>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</si>
  <si>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</si>
  <si>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</si>
  <si>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</si>
  <si>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</si>
  <si>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</si>
  <si>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</si>
  <si>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</si>
  <si>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</si>
  <si>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</si>
  <si>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</si>
  <si>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</si>
  <si>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</si>
  <si>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</si>
  <si>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</si>
  <si>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</si>
  <si>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</si>
  <si>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</si>
  <si>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</si>
  <si>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</si>
  <si>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</si>
  <si>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</si>
  <si>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</si>
  <si>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</si>
  <si>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</si>
  <si>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</si>
  <si>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</si>
  <si>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</si>
  <si>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</si>
  <si>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</si>
  <si>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</si>
  <si>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</si>
  <si>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</si>
  <si>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</si>
  <si>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</si>
  <si>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</si>
  <si>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</si>
  <si>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</si>
  <si>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</si>
  <si>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</si>
  <si>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</si>
  <si>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</si>
  <si>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</si>
  <si>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</si>
  <si>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</si>
  <si>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</si>
  <si>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</si>
  <si>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</si>
  <si>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</si>
  <si>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</si>
  <si>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</si>
  <si>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</si>
  <si>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</si>
  <si>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</si>
  <si>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</si>
  <si>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</si>
  <si>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</si>
  <si>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</si>
  <si>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</si>
  <si>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</si>
  <si>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</si>
  <si>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</si>
  <si>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</si>
  <si>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</si>
  <si>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</si>
  <si>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</si>
  <si>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</si>
  <si>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</si>
  <si>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</si>
  <si>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</si>
  <si>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</si>
  <si>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</si>
  <si>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</si>
  <si>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</si>
  <si>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</si>
  <si>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</si>
  <si>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</si>
  <si>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</si>
  <si>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</si>
  <si>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</si>
  <si>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</si>
  <si>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</si>
  <si>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</si>
  <si>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</si>
  <si>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</si>
  <si>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</si>
  <si>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</si>
  <si>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</si>
  <si>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</si>
  <si>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</si>
  <si>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</si>
  <si>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</si>
  <si>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</si>
  <si>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</si>
  <si>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</si>
  <si>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</si>
  <si>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</si>
  <si>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</si>
  <si>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</si>
  <si>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</si>
  <si>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</si>
  <si>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</si>
  <si>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</si>
  <si>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</si>
  <si>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</si>
  <si>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</si>
  <si>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</si>
  <si>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</si>
  <si>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</si>
  <si>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</si>
  <si>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</si>
  <si>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</si>
  <si>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</si>
  <si>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</si>
  <si>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</si>
  <si>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</si>
  <si>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</si>
  <si>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</si>
  <si>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</si>
  <si>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</si>
  <si>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</si>
  <si>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</si>
  <si>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</si>
  <si>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</si>
  <si>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</si>
  <si>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</si>
  <si>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</si>
  <si>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</si>
  <si>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</si>
  <si>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</si>
  <si>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</si>
  <si>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</si>
  <si>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</si>
  <si>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</si>
  <si>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</si>
  <si>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</si>
  <si>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</si>
  <si>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</si>
  <si>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</si>
  <si>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</si>
  <si>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</si>
  <si>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</si>
  <si>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</si>
  <si>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</si>
  <si>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</si>
  <si>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</si>
  <si>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</si>
  <si>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</si>
  <si>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</si>
  <si>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</si>
  <si>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</si>
  <si>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</si>
  <si>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</si>
  <si>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</si>
  <si>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</si>
  <si>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</si>
  <si>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</si>
  <si>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</si>
  <si>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</si>
  <si>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</si>
  <si>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</si>
  <si>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</si>
  <si>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</si>
  <si>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</si>
  <si>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</si>
  <si>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</si>
  <si>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</si>
  <si>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</si>
  <si>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</si>
  <si>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</si>
  <si>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</si>
  <si>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</si>
  <si>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</si>
  <si>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</si>
  <si>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</si>
  <si>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</si>
  <si>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</si>
  <si>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</si>
  <si>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</si>
  <si>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</si>
  <si>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</si>
  <si>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</si>
  <si>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</si>
  <si>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</si>
  <si>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</si>
  <si>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</si>
  <si>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</si>
  <si>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</si>
  <si>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</si>
  <si>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</si>
  <si>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</si>
  <si>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</si>
  <si>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</si>
  <si>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</si>
  <si>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</si>
  <si>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</si>
  <si>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</si>
  <si>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</si>
  <si>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</si>
  <si>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</si>
  <si>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</si>
  <si>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</si>
  <si>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</si>
  <si>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</si>
  <si>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</si>
  <si>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</si>
  <si>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</si>
  <si>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</si>
  <si>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</si>
  <si>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</si>
  <si>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</si>
  <si>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</si>
  <si>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</si>
  <si>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</si>
  <si>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</si>
  <si>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</si>
  <si>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</si>
  <si>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</si>
  <si>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</si>
  <si>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</si>
  <si>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</si>
  <si>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</si>
  <si>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</si>
  <si>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</si>
  <si>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</si>
  <si>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</si>
  <si>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</si>
  <si>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</si>
  <si>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</si>
  <si>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</si>
  <si>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</si>
  <si>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</si>
  <si>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</si>
  <si>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</si>
  <si>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</si>
  <si>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</si>
  <si>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</si>
  <si>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</si>
  <si>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</si>
  <si>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</si>
  <si>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</si>
  <si>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</si>
  <si>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</si>
  <si>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</si>
  <si>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</si>
  <si>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</si>
  <si>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</si>
  <si>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</si>
  <si>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</si>
  <si>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</si>
  <si>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</si>
  <si>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</si>
  <si>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</si>
  <si>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</si>
  <si>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</si>
  <si>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</si>
  <si>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</si>
  <si>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</si>
  <si>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</si>
  <si>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</si>
  <si>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</si>
  <si>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</si>
  <si>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</si>
  <si>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</si>
  <si>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</si>
  <si>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</si>
  <si>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</si>
  <si>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</si>
  <si>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</si>
  <si>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</si>
  <si>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</si>
  <si>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</si>
  <si>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</si>
  <si>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</si>
  <si>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</si>
  <si>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</si>
  <si>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</si>
  <si>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</si>
  <si>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</si>
  <si>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</si>
  <si>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</si>
  <si>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</si>
  <si>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</si>
  <si>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</si>
  <si>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</si>
  <si>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</si>
  <si>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</si>
  <si>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</si>
  <si>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</si>
  <si>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</si>
  <si>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</si>
  <si>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</si>
  <si>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</si>
  <si>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</si>
  <si>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</si>
  <si>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</si>
  <si>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</si>
  <si>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</si>
  <si>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</si>
  <si>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</si>
  <si>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</si>
  <si>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</si>
  <si>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</si>
  <si>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</si>
  <si>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</si>
  <si>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</si>
  <si>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</si>
  <si>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</si>
  <si>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</si>
  <si>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</si>
  <si>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</si>
  <si>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</si>
  <si>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</si>
  <si>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</si>
  <si>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</si>
  <si>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</si>
  <si>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</si>
  <si>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</si>
  <si>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</si>
  <si>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</si>
  <si>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</si>
  <si>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</si>
  <si>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</si>
  <si>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</si>
  <si>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</si>
  <si>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</si>
  <si>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</si>
  <si>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</si>
  <si>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</si>
  <si>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</si>
  <si>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</si>
  <si>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</si>
  <si>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</si>
  <si>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</si>
  <si>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</si>
  <si>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</si>
  <si>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</si>
  <si>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</si>
  <si>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</si>
  <si>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</si>
  <si>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</si>
  <si>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</si>
  <si>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</si>
  <si>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</si>
  <si>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</si>
  <si>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</si>
  <si>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</si>
  <si>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</si>
  <si>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</si>
  <si>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</si>
  <si>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</si>
  <si>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</si>
  <si>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</si>
  <si>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</si>
  <si>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</si>
  <si>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</si>
  <si>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</si>
  <si>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</si>
  <si>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</si>
  <si>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</si>
  <si>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</si>
  <si>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</si>
  <si>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</si>
  <si>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</si>
  <si>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</si>
  <si>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</si>
  <si>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</si>
  <si>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</si>
  <si>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</si>
  <si>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</si>
  <si>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</si>
  <si>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</si>
  <si>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</si>
  <si>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</si>
  <si>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</si>
  <si>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</si>
  <si>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</si>
  <si>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</si>
  <si>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</si>
  <si>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</si>
  <si>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</si>
  <si>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</si>
  <si>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</si>
  <si>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</si>
  <si>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</si>
  <si>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</si>
  <si>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</si>
  <si>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</si>
  <si>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</si>
  <si>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</si>
  <si>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</si>
  <si>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</si>
  <si>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</si>
  <si>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</si>
  <si>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</si>
  <si>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</si>
  <si>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</si>
  <si>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</si>
  <si>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</si>
  <si>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</si>
  <si>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</si>
  <si>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</si>
  <si>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</si>
  <si>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</si>
  <si>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</si>
  <si>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</si>
  <si>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</si>
  <si>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</si>
  <si>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</si>
  <si>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</si>
  <si>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</si>
  <si>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</si>
  <si>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</si>
  <si>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</si>
  <si>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</si>
  <si>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</si>
  <si>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</si>
  <si>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</si>
  <si>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</si>
  <si>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</si>
  <si>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</si>
  <si>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</si>
  <si>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</si>
  <si>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</si>
  <si>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</si>
  <si>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</si>
  <si>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</si>
  <si>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</si>
  <si>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</si>
  <si>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</si>
  <si>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</si>
  <si>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</si>
  <si>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</si>
  <si>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</si>
  <si>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</si>
  <si>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</si>
  <si>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</si>
  <si>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</si>
  <si>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</si>
  <si>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</si>
  <si>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</si>
  <si>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</si>
  <si>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</si>
  <si>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</si>
  <si>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</si>
  <si>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</si>
  <si>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</si>
  <si>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</si>
  <si>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</si>
  <si>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</si>
  <si>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</si>
  <si>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</si>
  <si>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</si>
  <si>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</si>
  <si>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</si>
  <si>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</si>
  <si>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</si>
  <si>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</si>
  <si>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</si>
  <si>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</si>
  <si>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</si>
  <si>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</si>
  <si>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</si>
  <si>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</si>
  <si>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</si>
  <si>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</si>
  <si>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</si>
  <si>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</si>
  <si>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</si>
  <si>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</si>
  <si>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</si>
  <si>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</si>
  <si>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</si>
  <si>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</si>
  <si>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</si>
  <si>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</si>
  <si>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</si>
  <si>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</si>
  <si>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</si>
  <si>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</si>
  <si>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</si>
  <si>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</si>
  <si>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</si>
  <si>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</si>
  <si>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</si>
  <si>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</si>
  <si>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</si>
  <si>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</si>
  <si>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</si>
  <si>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</si>
  <si>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</si>
  <si>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</si>
  <si>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</si>
  <si>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</si>
  <si>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</si>
  <si>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</si>
  <si>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</si>
  <si>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</si>
  <si>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</si>
  <si>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</si>
  <si>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</si>
  <si>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</si>
  <si>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</si>
  <si>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</si>
  <si>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</si>
  <si>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</si>
  <si>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</si>
  <si>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</si>
  <si>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</si>
  <si>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</si>
  <si>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</si>
  <si>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</si>
  <si>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</si>
  <si>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</si>
  <si>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</si>
  <si>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</si>
  <si>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</si>
  <si>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</si>
  <si>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</si>
  <si>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</si>
  <si>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</si>
  <si>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</si>
  <si>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</si>
  <si>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</si>
  <si>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</si>
  <si>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</si>
  <si>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</si>
  <si>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</si>
  <si>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</si>
  <si>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</si>
  <si>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</si>
  <si>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</si>
  <si>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</si>
  <si>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</si>
  <si>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</si>
  <si>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</si>
  <si>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</si>
  <si>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</si>
  <si>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</si>
  <si>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</si>
  <si>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</si>
  <si>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</si>
  <si>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</si>
  <si>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</si>
  <si>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</si>
  <si>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</si>
  <si>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</si>
  <si>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</si>
  <si>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</si>
  <si>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</si>
  <si>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</si>
  <si>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</si>
  <si>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</si>
  <si>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</si>
  <si>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</si>
  <si>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</si>
  <si>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</si>
  <si>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</si>
  <si>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</si>
  <si>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</si>
  <si>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</si>
  <si>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</si>
  <si>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</si>
  <si>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</si>
  <si>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</si>
  <si>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</si>
  <si>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</si>
  <si>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</si>
  <si>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</si>
  <si>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</si>
  <si>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</si>
  <si>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</si>
  <si>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</si>
  <si>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</si>
  <si>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</si>
  <si>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</si>
  <si>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</si>
  <si>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</si>
  <si>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</si>
  <si>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</si>
  <si>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</si>
  <si>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</si>
  <si>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</si>
  <si>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</si>
  <si>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</si>
  <si>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</si>
  <si>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</si>
  <si>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</si>
  <si>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</si>
  <si>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</si>
  <si>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</si>
  <si>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</si>
  <si>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</si>
  <si>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</si>
  <si>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</si>
  <si>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</si>
  <si>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</si>
  <si>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</si>
  <si>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</si>
  <si>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</si>
  <si>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</si>
  <si>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</si>
  <si>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</si>
  <si>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</si>
  <si>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</si>
  <si>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</si>
  <si>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</si>
  <si>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</si>
  <si>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</si>
  <si>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</si>
  <si>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</si>
  <si>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</si>
  <si>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</si>
  <si>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</si>
  <si>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</si>
  <si>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</si>
  <si>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</si>
  <si>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</si>
  <si>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</si>
  <si>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</si>
  <si>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</si>
  <si>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</si>
  <si>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</si>
  <si>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</si>
  <si>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</si>
  <si>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</si>
  <si>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</si>
  <si>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</si>
  <si>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</si>
  <si>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</si>
  <si>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</si>
  <si>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</si>
  <si>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</si>
  <si>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</si>
  <si>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</si>
  <si>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</si>
  <si>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</si>
  <si>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</si>
  <si>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</si>
  <si>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</si>
  <si>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</si>
  <si>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</si>
  <si>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</si>
  <si>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</si>
  <si>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</si>
  <si>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</si>
  <si>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</si>
  <si>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</si>
  <si>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</si>
  <si>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</si>
  <si>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</si>
  <si>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</si>
  <si>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</si>
  <si>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</si>
  <si>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</si>
  <si>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</si>
  <si>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</si>
  <si>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</si>
  <si>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</si>
  <si>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</si>
  <si>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</si>
  <si>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</si>
  <si>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</si>
  <si>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</si>
  <si>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</si>
  <si>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</si>
  <si>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</si>
  <si>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</si>
  <si>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</si>
  <si>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</si>
  <si>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</si>
  <si>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</si>
  <si>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</si>
  <si>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</si>
  <si>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</si>
  <si>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</si>
  <si>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</si>
  <si>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</si>
  <si>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</si>
  <si>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</si>
  <si>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</si>
  <si>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</si>
  <si>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</si>
  <si>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</si>
  <si>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</si>
  <si>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</si>
  <si>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</si>
  <si>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</si>
  <si>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</si>
  <si>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</si>
  <si>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</si>
  <si>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</si>
  <si>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</si>
  <si>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</si>
  <si>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</si>
  <si>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</si>
  <si>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</si>
  <si>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</si>
  <si>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</si>
  <si>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</si>
  <si>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</si>
  <si>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</si>
  <si>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</si>
  <si>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</si>
  <si>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</si>
  <si>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</si>
  <si>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</si>
  <si>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</si>
  <si>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</si>
  <si>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</si>
  <si>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</si>
  <si>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</si>
  <si>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</si>
  <si>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</si>
  <si>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</si>
  <si>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</si>
  <si>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</si>
  <si>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</si>
  <si>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</si>
  <si>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</si>
  <si>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</si>
  <si>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</si>
  <si>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</si>
  <si>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</si>
  <si>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</si>
  <si>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</si>
  <si>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</si>
  <si>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</si>
  <si>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</si>
  <si>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</si>
  <si>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</si>
  <si>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</si>
  <si>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</si>
  <si>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</si>
  <si>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</si>
  <si>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</si>
  <si>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</si>
  <si>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</si>
  <si>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</si>
  <si>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</si>
  <si>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</si>
  <si>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</si>
  <si>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</si>
  <si>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</si>
  <si>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</si>
  <si>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</si>
  <si>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</si>
  <si>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</si>
  <si>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</si>
  <si>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</si>
  <si>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</si>
  <si>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</si>
  <si>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</si>
  <si>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</si>
  <si>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</si>
  <si>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</si>
  <si>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</si>
  <si>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</si>
  <si>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</si>
  <si>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</si>
  <si>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</si>
  <si>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</si>
  <si>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</si>
  <si>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</si>
  <si>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</si>
  <si>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</si>
  <si>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</si>
  <si>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</si>
  <si>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</si>
  <si>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</si>
  <si>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</si>
  <si>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</si>
  <si>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</si>
  <si>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</si>
  <si>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</si>
  <si>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</si>
  <si>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</si>
  <si>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</si>
  <si>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</si>
  <si>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</si>
  <si>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</si>
  <si>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</si>
  <si>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</si>
  <si>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</si>
  <si>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</si>
  <si>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</si>
  <si>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</si>
  <si>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</si>
  <si>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</si>
  <si>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</si>
  <si>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</si>
  <si>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</si>
  <si>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</si>
  <si>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</si>
  <si>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</si>
  <si>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</si>
  <si>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</si>
  <si>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</si>
  <si>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</si>
  <si>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</si>
  <si>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</si>
  <si>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</si>
  <si>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</si>
  <si>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</si>
  <si>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</si>
  <si>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</si>
  <si>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</si>
  <si>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</si>
  <si>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</si>
  <si>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</si>
  <si>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</si>
  <si>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</si>
  <si>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</si>
  <si>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</si>
  <si>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</si>
  <si>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</si>
  <si>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</si>
  <si>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</si>
  <si>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</si>
  <si>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</si>
  <si>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</si>
  <si>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</si>
  <si>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</si>
  <si>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</si>
  <si>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</si>
  <si>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</si>
  <si>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</si>
  <si>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</si>
  <si>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</si>
  <si>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</si>
  <si>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</si>
  <si>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</si>
  <si>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</si>
  <si>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</si>
  <si>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</si>
  <si>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</si>
  <si>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</si>
  <si>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</si>
  <si>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</si>
  <si>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</si>
  <si>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</si>
  <si>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</si>
  <si>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</si>
  <si>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</si>
  <si>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</si>
  <si>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</si>
  <si>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</si>
  <si>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</si>
  <si>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</si>
  <si>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</si>
  <si>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</si>
  <si>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</si>
  <si>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</si>
  <si>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</si>
  <si>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</si>
  <si>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</si>
  <si>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</si>
  <si>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</si>
  <si>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</si>
  <si>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</si>
  <si>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</si>
  <si>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</si>
  <si>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</si>
  <si>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</si>
  <si>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</si>
  <si>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</si>
  <si>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</si>
  <si>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</si>
  <si>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</si>
  <si>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</si>
  <si>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</si>
  <si>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</si>
  <si>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</si>
  <si>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</si>
  <si>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</si>
  <si>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</si>
  <si>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</si>
  <si>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</si>
  <si>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</si>
  <si>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</si>
  <si>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</si>
  <si>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</si>
  <si>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</si>
  <si>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</si>
  <si>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</si>
  <si>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</si>
  <si>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</si>
  <si>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</si>
  <si>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</si>
  <si>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</si>
  <si>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</si>
  <si>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</si>
  <si>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</si>
  <si>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</si>
  <si>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</si>
  <si>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</si>
  <si>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</si>
  <si>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</si>
  <si>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</si>
  <si>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</si>
  <si>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</si>
  <si>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</si>
  <si>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</si>
  <si>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</si>
  <si>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</si>
  <si>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</si>
  <si>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</si>
  <si>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</si>
  <si>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</si>
  <si>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</si>
  <si>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</si>
  <si>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</si>
  <si>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</si>
  <si>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</si>
  <si>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</si>
  <si>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</si>
  <si>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</si>
  <si>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</si>
  <si>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</si>
  <si>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</si>
  <si>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</si>
  <si>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</si>
  <si>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</si>
  <si>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</si>
  <si>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</si>
  <si>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</si>
  <si>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</si>
  <si>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</si>
  <si>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</si>
  <si>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</si>
  <si>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</si>
  <si>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</si>
  <si>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</si>
  <si>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</si>
  <si>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</si>
  <si>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</si>
  <si>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</si>
  <si>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</si>
  <si>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</si>
  <si>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</si>
  <si>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</si>
  <si>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</si>
  <si>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</si>
  <si>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</si>
  <si>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</si>
  <si>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</si>
  <si>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</si>
  <si>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</si>
  <si>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</si>
  <si>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</si>
  <si>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</si>
  <si>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</si>
  <si>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</si>
  <si>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</si>
  <si>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</si>
  <si>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</si>
  <si>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</si>
  <si>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</si>
  <si>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</si>
  <si>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</si>
  <si>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</si>
  <si>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</si>
  <si>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</si>
  <si>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</si>
  <si>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</si>
  <si>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</si>
  <si>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</si>
  <si>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</si>
  <si>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</si>
  <si>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</si>
  <si>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</si>
  <si>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</si>
  <si>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</si>
  <si>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</si>
  <si>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</si>
  <si>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</si>
  <si>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</si>
  <si>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</si>
  <si>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</si>
  <si>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</si>
  <si>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</si>
  <si>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</si>
  <si>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</si>
  <si>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</si>
  <si>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</si>
  <si>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</si>
  <si>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</si>
  <si>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</si>
  <si>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</si>
  <si>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</si>
  <si>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</si>
  <si>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</si>
  <si>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</si>
  <si>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</si>
  <si>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</si>
  <si>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</si>
  <si>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</si>
  <si>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</si>
  <si>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</si>
  <si>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</si>
  <si>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</si>
  <si>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</si>
  <si>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</si>
  <si>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</si>
  <si>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</si>
  <si>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</si>
  <si>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</si>
  <si>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</si>
  <si>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</si>
  <si>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</si>
  <si>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</si>
  <si>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</si>
  <si>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</si>
  <si>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</si>
  <si>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</si>
  <si>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</si>
  <si>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</si>
  <si>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</si>
  <si>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</si>
  <si>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</si>
  <si>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</si>
  <si>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</si>
  <si>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</si>
  <si>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</si>
  <si>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</si>
  <si>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</si>
  <si>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</si>
  <si>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</si>
  <si>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</si>
  <si>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</si>
  <si>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</si>
  <si>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</si>
  <si>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</si>
  <si>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</si>
  <si>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</si>
  <si>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</si>
  <si>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</si>
  <si>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</si>
  <si>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</si>
  <si>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</si>
  <si>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</si>
  <si>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</si>
  <si>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</si>
  <si>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</si>
  <si>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</si>
  <si>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</si>
  <si>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</si>
  <si>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</si>
  <si>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</si>
  <si>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</si>
  <si>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</si>
  <si>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</si>
  <si>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</si>
  <si>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</si>
  <si>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</si>
  <si>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</si>
  <si>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</si>
  <si>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</si>
  <si>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</si>
  <si>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</si>
  <si>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</si>
  <si>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</si>
  <si>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</si>
  <si>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</si>
  <si>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</si>
  <si>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</si>
  <si>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</si>
  <si>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</si>
  <si>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</si>
  <si>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</si>
  <si>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</si>
  <si>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</si>
  <si>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</si>
  <si>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</si>
  <si>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</si>
  <si>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</si>
  <si>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</si>
  <si>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</si>
  <si>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</si>
  <si>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</si>
  <si>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</si>
  <si>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</si>
  <si>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</si>
  <si>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</si>
  <si>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</si>
  <si>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</si>
  <si>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</si>
  <si>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</si>
  <si>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</si>
  <si>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</si>
  <si>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</si>
  <si>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</si>
  <si>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</si>
  <si>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</si>
  <si>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</si>
  <si>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</si>
  <si>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</si>
  <si>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</si>
  <si>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</si>
  <si>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</si>
  <si>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</si>
  <si>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</si>
  <si>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</si>
  <si>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</si>
  <si>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</si>
  <si>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</si>
  <si>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</si>
  <si>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</si>
  <si>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</si>
  <si>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</si>
  <si>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</si>
  <si>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</si>
  <si>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</si>
  <si>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</si>
  <si>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</si>
  <si>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</si>
  <si>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</si>
  <si>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</si>
  <si>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</si>
  <si>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</si>
  <si>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</si>
  <si>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</si>
  <si>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</si>
  <si>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</si>
  <si>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</si>
  <si>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</si>
  <si>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</si>
  <si>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</si>
  <si>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</si>
  <si>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</si>
  <si>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</si>
  <si>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</si>
  <si>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</si>
  <si>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</si>
  <si>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</si>
  <si>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</si>
  <si>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</si>
  <si>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</si>
  <si>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</si>
  <si>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</si>
  <si>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</si>
  <si>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</si>
  <si>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</si>
  <si>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</si>
  <si>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</si>
  <si>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</si>
  <si>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</si>
  <si>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</si>
  <si>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</si>
  <si>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</si>
  <si>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</si>
  <si>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</si>
  <si>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</si>
  <si>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</si>
  <si>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</si>
  <si>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</si>
  <si>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</si>
  <si>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</si>
  <si>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</si>
  <si>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</si>
  <si>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</si>
  <si>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</si>
  <si>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</si>
  <si>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</si>
  <si>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</si>
  <si>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</si>
  <si>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</si>
  <si>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</si>
  <si>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</si>
  <si>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</si>
  <si>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</si>
  <si>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</si>
  <si>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</si>
  <si>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</si>
  <si>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</si>
  <si>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</si>
  <si>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</si>
  <si>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</si>
  <si>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</si>
  <si>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</si>
  <si>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</si>
  <si>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</si>
  <si>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</si>
  <si>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</si>
  <si>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</si>
  <si>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</si>
  <si>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</si>
  <si>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</si>
  <si>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</si>
  <si>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</si>
  <si>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</si>
  <si>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</si>
  <si>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</si>
  <si>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</si>
  <si>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</si>
  <si>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</si>
  <si>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</si>
  <si>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</si>
  <si>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</si>
  <si>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</si>
  <si>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</si>
  <si>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</si>
  <si>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</si>
  <si>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</si>
  <si>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</si>
  <si>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</si>
  <si>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</si>
  <si>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</si>
  <si>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</si>
  <si>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</si>
  <si>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</si>
  <si>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</si>
  <si>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</si>
  <si>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</si>
  <si>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</si>
  <si>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</si>
  <si>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</si>
  <si>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</si>
  <si>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</si>
  <si>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</si>
  <si>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</si>
  <si>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</si>
  <si>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</si>
  <si>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</si>
  <si>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</si>
  <si>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</si>
  <si>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</si>
  <si>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</si>
  <si>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</si>
  <si>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</si>
  <si>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</si>
  <si>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</si>
  <si>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</si>
  <si>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</si>
  <si>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</si>
  <si>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</si>
  <si>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</si>
  <si>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</si>
  <si>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</si>
  <si>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</si>
  <si>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</si>
  <si>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</si>
  <si>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</si>
  <si>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</si>
  <si>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</si>
  <si>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</si>
  <si>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</si>
  <si>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</si>
  <si>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</si>
  <si>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</si>
  <si>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</si>
  <si>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</si>
  <si>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</si>
  <si>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</si>
  <si>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</si>
  <si>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</si>
  <si>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</si>
  <si>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</si>
  <si>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</si>
  <si>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</si>
  <si>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</si>
  <si>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</si>
  <si>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</si>
  <si>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</si>
  <si>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</si>
  <si>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</si>
  <si>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</si>
  <si>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</si>
  <si>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</si>
  <si>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</si>
  <si>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</si>
  <si>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</si>
  <si>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</si>
  <si>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</si>
  <si>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</si>
  <si>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</si>
  <si>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</si>
  <si>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</si>
  <si>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</si>
  <si>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</si>
  <si>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</si>
  <si>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</si>
  <si>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</si>
  <si>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</si>
  <si>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</si>
  <si>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</si>
  <si>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</si>
  <si>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</si>
  <si>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</si>
  <si>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</si>
  <si>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</si>
  <si>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</si>
  <si>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</si>
  <si>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</si>
  <si>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</si>
  <si>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</si>
  <si>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</si>
  <si>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</si>
  <si>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</si>
  <si>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</si>
  <si>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</si>
  <si>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</si>
  <si>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</si>
  <si>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</si>
  <si>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</si>
  <si>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</si>
  <si>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</si>
  <si>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</si>
  <si>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</si>
  <si>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</si>
  <si>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</si>
  <si>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</si>
  <si>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</si>
  <si>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</si>
  <si>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</si>
  <si>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</si>
  <si>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</si>
  <si>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</si>
  <si>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</si>
  <si>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</si>
  <si>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</si>
  <si>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</si>
  <si>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</si>
  <si>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</si>
  <si>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</si>
  <si>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</si>
  <si>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</si>
  <si>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</si>
  <si>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</si>
  <si>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</si>
  <si>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</si>
  <si>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</si>
  <si>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</si>
  <si>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</si>
  <si>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</si>
  <si>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</si>
  <si>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</si>
  <si>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</si>
  <si>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</si>
  <si>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</si>
  <si>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</si>
  <si>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</si>
  <si>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</si>
  <si>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</si>
  <si>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</si>
  <si>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</si>
  <si>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</si>
  <si>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</si>
  <si>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</si>
  <si>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</si>
  <si>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</si>
  <si>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</si>
  <si>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</si>
  <si>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</si>
  <si>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</si>
  <si>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</si>
  <si>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</si>
  <si>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</si>
  <si>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</si>
  <si>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</si>
  <si>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</si>
  <si>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</si>
  <si>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</si>
  <si>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</si>
  <si>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</si>
  <si>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</si>
  <si>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</si>
  <si>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</si>
  <si>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</si>
  <si>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</si>
  <si>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</si>
  <si>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</si>
  <si>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</si>
  <si>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</si>
  <si>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</si>
  <si>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</si>
  <si>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</si>
  <si>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</si>
  <si>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</si>
  <si>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</si>
  <si>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</si>
  <si>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</si>
  <si>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</si>
  <si>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</si>
  <si>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</si>
  <si>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</si>
  <si>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</si>
  <si>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</si>
  <si>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</si>
  <si>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</si>
  <si>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</si>
  <si>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</si>
  <si>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</si>
  <si>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</si>
  <si>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</si>
  <si>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</si>
  <si>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</si>
  <si>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</si>
  <si>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</si>
  <si>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</si>
  <si>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</si>
  <si>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</si>
  <si>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</si>
  <si>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</si>
  <si>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</si>
  <si>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</si>
  <si>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</si>
  <si>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</si>
  <si>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</si>
  <si>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</si>
  <si>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</si>
  <si>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</si>
  <si>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</si>
  <si>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</si>
  <si>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</si>
  <si>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</si>
  <si>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</si>
  <si>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</si>
  <si>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</si>
  <si>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</si>
  <si>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</si>
  <si>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</si>
  <si>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</si>
  <si>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</si>
  <si>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</si>
  <si>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</si>
  <si>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</si>
  <si>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</si>
  <si>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</si>
  <si>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</si>
  <si>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</si>
  <si>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</si>
  <si>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</si>
  <si>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</si>
  <si>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</si>
  <si>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</si>
  <si>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</si>
  <si>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</si>
  <si>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</si>
  <si>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</si>
  <si>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</si>
  <si>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</si>
  <si>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</si>
  <si>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</si>
  <si>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</si>
  <si>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</si>
  <si>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</si>
  <si>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</si>
  <si>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</si>
  <si>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</si>
  <si>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</si>
  <si>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</si>
  <si>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</si>
  <si>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</si>
  <si>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</si>
  <si>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</si>
  <si>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</si>
  <si>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</si>
  <si>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</si>
  <si>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</si>
  <si>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</si>
  <si>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</si>
  <si>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</si>
  <si>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</si>
  <si>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</si>
  <si>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</si>
  <si>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</si>
  <si>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</si>
  <si>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</si>
  <si>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</si>
  <si>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</si>
  <si>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</si>
  <si>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</si>
  <si>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</si>
  <si>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</si>
  <si>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</si>
  <si>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</si>
  <si>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</si>
  <si>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</si>
  <si>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</si>
  <si>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</si>
  <si>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</si>
  <si>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</si>
  <si>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</si>
  <si>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</si>
  <si>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</si>
  <si>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</si>
  <si>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</si>
  <si>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</si>
  <si>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</si>
  <si>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</si>
  <si>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</si>
  <si>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</si>
  <si>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</si>
  <si>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</si>
  <si>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</si>
  <si>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</si>
  <si>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</si>
  <si>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</si>
  <si>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</si>
  <si>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</si>
  <si>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</si>
  <si>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</si>
  <si>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</si>
  <si>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</si>
  <si>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</si>
  <si>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</si>
  <si>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</si>
  <si>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</si>
  <si>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</si>
  <si>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</si>
  <si>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</si>
  <si>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</si>
  <si>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</si>
  <si>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</si>
  <si>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</si>
  <si>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</si>
  <si>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</si>
  <si>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</si>
  <si>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</si>
  <si>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</si>
  <si>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</si>
  <si>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</si>
  <si>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</si>
  <si>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</si>
  <si>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</si>
  <si>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</si>
  <si>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</si>
  <si>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</si>
  <si>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</si>
  <si>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</si>
  <si>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</si>
  <si>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</si>
  <si>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</si>
  <si>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</si>
  <si>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</si>
  <si>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</si>
  <si>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</si>
  <si>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</si>
  <si>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</si>
  <si>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</si>
  <si>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</si>
  <si>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</si>
  <si>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</si>
  <si>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</si>
  <si>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</si>
  <si>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</si>
  <si>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</si>
  <si>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</si>
  <si>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</si>
  <si>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</si>
  <si>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</si>
  <si>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</si>
  <si>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</si>
  <si>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</si>
  <si>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</si>
  <si>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</si>
  <si>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</si>
  <si>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</si>
  <si>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</si>
  <si>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</si>
  <si>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</si>
  <si>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</si>
  <si>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</si>
  <si>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</si>
  <si>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</si>
  <si>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</si>
  <si>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</si>
  <si>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</si>
  <si>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</si>
  <si>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</si>
  <si>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</si>
  <si>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</si>
  <si>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</si>
  <si>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</si>
  <si>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</si>
  <si>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</si>
  <si>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</si>
  <si>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</si>
  <si>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</si>
  <si>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</si>
  <si>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</si>
  <si>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</si>
  <si>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</si>
  <si>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</si>
  <si>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</si>
  <si>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</si>
  <si>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</si>
  <si>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</si>
  <si>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</si>
  <si>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</si>
  <si>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</si>
  <si>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</si>
  <si>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</si>
  <si>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</si>
  <si>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</si>
  <si>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</si>
  <si>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</si>
  <si>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</si>
  <si>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</si>
  <si>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</si>
  <si>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</si>
  <si>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</si>
  <si>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</si>
  <si>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</si>
  <si>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</si>
  <si>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</si>
  <si>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</si>
  <si>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</si>
  <si>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</si>
  <si>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</si>
  <si>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</si>
  <si>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</si>
  <si>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</si>
  <si>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</si>
  <si>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</si>
  <si>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</si>
  <si>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</si>
  <si>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</si>
  <si>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</si>
  <si>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</si>
  <si>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</si>
  <si>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</si>
  <si>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</si>
  <si>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</si>
  <si>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</si>
  <si>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</si>
  <si>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</si>
  <si>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</si>
  <si>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</si>
  <si>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</si>
  <si>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</si>
  <si>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</si>
  <si>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</si>
  <si>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</si>
  <si>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</si>
  <si>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</si>
  <si>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</si>
  <si>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</si>
  <si>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</si>
  <si>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</si>
  <si>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</si>
  <si>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</si>
  <si>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</si>
  <si>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</si>
  <si>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</si>
  <si>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</si>
  <si>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</si>
  <si>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</si>
  <si>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</si>
  <si>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</si>
  <si>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</si>
  <si>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</si>
  <si>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</si>
  <si>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</si>
  <si>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</si>
  <si>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</si>
  <si>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</si>
  <si>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</si>
  <si>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</si>
  <si>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</si>
  <si>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</si>
  <si>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</si>
  <si>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</si>
  <si>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</si>
  <si>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</si>
  <si>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</si>
  <si>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</si>
  <si>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</si>
  <si>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</si>
  <si>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</si>
  <si>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</si>
  <si>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</si>
  <si>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</si>
  <si>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</si>
  <si>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</si>
  <si>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</si>
  <si>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</si>
  <si>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</si>
  <si>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</si>
  <si>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</si>
  <si>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</si>
  <si>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</si>
  <si>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</si>
  <si>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</si>
  <si>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</si>
  <si>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</si>
  <si>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</si>
  <si>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</si>
  <si>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</si>
  <si>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</si>
  <si>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</si>
  <si>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</si>
  <si>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</si>
  <si>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</si>
  <si>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</si>
  <si>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</si>
  <si>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</si>
  <si>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</si>
  <si>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</si>
  <si>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</si>
  <si>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</si>
  <si>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</si>
  <si>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</si>
  <si>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</si>
  <si>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</si>
  <si>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</si>
  <si>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</si>
  <si>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</si>
  <si>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</si>
  <si>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</si>
  <si>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</si>
  <si>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</si>
  <si>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</si>
  <si>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</si>
  <si>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</si>
  <si>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</si>
  <si>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</si>
  <si>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</si>
  <si>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</si>
  <si>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</si>
  <si>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</si>
  <si>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</si>
  <si>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</si>
  <si>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</si>
  <si>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</si>
  <si>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</si>
  <si>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</si>
  <si>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</si>
  <si>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</si>
  <si>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</si>
  <si>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</si>
  <si>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</si>
  <si>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</si>
  <si>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</si>
  <si>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</si>
  <si>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</si>
  <si>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</si>
  <si>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</si>
  <si>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</si>
  <si>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</si>
  <si>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</si>
  <si>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</si>
  <si>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</si>
  <si>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</si>
  <si>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</si>
  <si>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</si>
  <si>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</si>
  <si>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</si>
  <si>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</si>
  <si>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</si>
  <si>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</si>
  <si>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</si>
  <si>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</si>
  <si>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</si>
  <si>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</si>
  <si>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</si>
  <si>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</si>
  <si>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</si>
  <si>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</si>
  <si>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</si>
  <si>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</si>
  <si>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</si>
  <si>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</si>
  <si>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</si>
  <si>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</si>
  <si>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</si>
  <si>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</si>
  <si>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</si>
  <si>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</si>
  <si>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</si>
  <si>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</si>
  <si>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</si>
  <si>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</si>
  <si>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</si>
  <si>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</si>
  <si>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</si>
  <si>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</si>
  <si>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</si>
  <si>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</si>
  <si>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</si>
  <si>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</si>
  <si>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</si>
  <si>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</si>
  <si>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</si>
  <si>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</si>
  <si>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</si>
  <si>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</si>
  <si>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</si>
  <si>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</si>
  <si>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</si>
  <si>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</si>
  <si>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</si>
  <si>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</si>
  <si>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</si>
  <si>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</si>
  <si>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</si>
  <si>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</si>
  <si>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</si>
  <si>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</si>
  <si>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</si>
  <si>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</si>
  <si>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</si>
  <si>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</si>
  <si>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</si>
  <si>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</si>
  <si>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</si>
  <si>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</si>
  <si>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</si>
  <si>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</si>
  <si>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</si>
  <si>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</si>
  <si>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</si>
  <si>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</si>
  <si>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</si>
  <si>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</si>
  <si>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</si>
  <si>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</si>
  <si>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</si>
  <si>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</si>
  <si>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</si>
  <si>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</si>
  <si>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</si>
  <si>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</si>
  <si>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</si>
  <si>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</si>
  <si>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</si>
  <si>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</si>
  <si>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</si>
  <si>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</si>
  <si>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</si>
  <si>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</si>
  <si>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</si>
  <si>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</si>
  <si>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</si>
  <si>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</si>
  <si>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</si>
  <si>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</si>
  <si>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</si>
  <si>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</si>
  <si>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</si>
  <si>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</si>
  <si>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</si>
  <si>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</si>
  <si>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</si>
  <si>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</si>
  <si>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</si>
  <si>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</si>
  <si>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</si>
  <si>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</si>
  <si>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</si>
  <si>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</si>
  <si>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</si>
  <si>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</si>
  <si>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</si>
  <si>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</si>
  <si>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</si>
  <si>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</si>
  <si>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</si>
  <si>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</si>
  <si>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</si>
  <si>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</si>
  <si>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</si>
  <si>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</si>
  <si>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</si>
  <si>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</si>
  <si>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</si>
  <si>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</si>
  <si>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</si>
  <si>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</si>
  <si>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</si>
  <si>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</si>
  <si>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</si>
  <si>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</si>
  <si>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</si>
  <si>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</si>
  <si>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</si>
  <si>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</si>
  <si>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</si>
  <si>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</si>
  <si>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</si>
  <si>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</si>
  <si>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</si>
  <si>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</si>
  <si>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</si>
  <si>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</si>
  <si>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</si>
  <si>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</si>
  <si>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</si>
  <si>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</si>
  <si>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</si>
  <si>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</si>
  <si>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</si>
  <si>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</si>
  <si>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</si>
  <si>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</si>
  <si>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</si>
  <si>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</si>
  <si>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</si>
  <si>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</si>
  <si>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</si>
  <si>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</si>
  <si>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</si>
  <si>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</si>
  <si>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</si>
  <si>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</si>
  <si>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</si>
  <si>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</si>
  <si>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</si>
  <si>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</si>
  <si>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</si>
  <si>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</si>
  <si>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</si>
  <si>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</si>
  <si>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</si>
  <si>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</si>
  <si>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</si>
  <si>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</si>
  <si>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</si>
  <si>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</si>
  <si>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</si>
  <si>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</si>
  <si>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</si>
  <si>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</si>
  <si>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</si>
  <si>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</si>
  <si>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</si>
  <si>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</si>
  <si>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</si>
  <si>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</si>
  <si>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</si>
  <si>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</si>
  <si>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</si>
  <si>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</si>
  <si>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</si>
  <si>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</si>
  <si>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</si>
  <si>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</si>
  <si>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</si>
  <si>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</si>
  <si>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</si>
  <si>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</si>
  <si>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</si>
  <si>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</si>
  <si>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</si>
  <si>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</si>
  <si>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</si>
  <si>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</si>
  <si>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</si>
  <si>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</si>
  <si>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</si>
  <si>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</si>
  <si>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</si>
  <si>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</si>
  <si>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</si>
  <si>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</si>
  <si>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</si>
  <si>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</si>
  <si>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</si>
  <si>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</si>
  <si>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</si>
  <si>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</si>
  <si>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</si>
  <si>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</si>
  <si>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</si>
  <si>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</si>
  <si>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</si>
  <si>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</si>
  <si>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</si>
  <si>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</si>
  <si>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</si>
  <si>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</si>
  <si>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</si>
  <si>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</si>
  <si>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</si>
  <si>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</si>
  <si>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</si>
  <si>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</si>
  <si>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</si>
  <si>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</si>
  <si>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</si>
  <si>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</si>
  <si>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</si>
  <si>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</si>
  <si>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</si>
  <si>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</si>
  <si>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</si>
  <si>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</si>
  <si>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</si>
  <si>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</si>
  <si>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</si>
  <si>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</si>
  <si>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</si>
  <si>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</si>
  <si>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</si>
  <si>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</si>
  <si>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</si>
  <si>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</si>
  <si>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</si>
  <si>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</si>
  <si>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</si>
  <si>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</si>
  <si>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</si>
  <si>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</si>
  <si>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</si>
  <si>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</si>
  <si>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</si>
  <si>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</si>
  <si>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</si>
  <si>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</si>
  <si>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</si>
  <si>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</si>
  <si>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</si>
  <si>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</si>
  <si>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</si>
  <si>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</si>
  <si>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</si>
  <si>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</si>
  <si>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</si>
  <si>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</si>
  <si>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</si>
  <si>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</si>
  <si>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</si>
  <si>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</si>
  <si>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</si>
  <si>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</si>
  <si>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</si>
  <si>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</si>
  <si>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</si>
  <si>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</si>
  <si>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</si>
  <si>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</si>
  <si>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</si>
  <si>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</si>
  <si>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</si>
  <si>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</si>
  <si>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</si>
  <si>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</si>
  <si>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</si>
  <si>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</si>
  <si>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</si>
  <si>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</si>
  <si>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</si>
  <si>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</si>
  <si>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</si>
  <si>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</si>
  <si>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</si>
  <si>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</si>
  <si>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</si>
  <si>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</si>
  <si>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</si>
  <si>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</si>
  <si>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</si>
  <si>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</si>
  <si>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</si>
  <si>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</si>
  <si>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</si>
  <si>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</si>
  <si>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</si>
  <si>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</si>
  <si>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</si>
  <si>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</si>
  <si>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</si>
  <si>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</si>
  <si>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</si>
  <si>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</si>
  <si>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</si>
  <si>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</si>
  <si>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</si>
  <si>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</si>
  <si>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</si>
  <si>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</si>
  <si>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</si>
  <si>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</si>
  <si>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</si>
  <si>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</si>
  <si>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</si>
  <si>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</si>
  <si>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</si>
  <si>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</si>
  <si>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</si>
  <si>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</si>
  <si>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</si>
  <si>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</si>
  <si>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</si>
  <si>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</si>
  <si>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</si>
  <si>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</si>
  <si>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</si>
  <si>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</si>
  <si>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</si>
  <si>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</si>
  <si>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</si>
  <si>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</si>
  <si>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</si>
  <si>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</si>
  <si>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</si>
  <si>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</si>
  <si>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</si>
  <si>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</si>
  <si>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</si>
  <si>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</si>
  <si>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</si>
  <si>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</si>
  <si>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</si>
  <si>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</si>
  <si>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</si>
  <si>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</si>
  <si>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</si>
  <si>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</si>
  <si>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</si>
  <si>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</si>
  <si>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</si>
  <si>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</si>
  <si>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</si>
  <si>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</si>
  <si>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</si>
  <si>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</si>
  <si>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</si>
  <si>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</si>
  <si>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</si>
  <si>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</si>
  <si>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</si>
  <si>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</si>
  <si>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</si>
  <si>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</si>
  <si>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</si>
  <si>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</si>
  <si>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</si>
  <si>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</si>
  <si>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</si>
  <si>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</si>
  <si>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</si>
  <si>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</si>
  <si>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</si>
  <si>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</si>
  <si>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</si>
  <si>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</si>
  <si>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</si>
  <si>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</si>
  <si>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</si>
  <si>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</si>
  <si>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</si>
  <si>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</si>
  <si>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</si>
  <si>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</si>
  <si>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</si>
  <si>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</si>
  <si>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</si>
  <si>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</si>
  <si>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</si>
  <si>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</si>
  <si>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</si>
  <si>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</si>
  <si>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</si>
  <si>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</si>
  <si>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</si>
  <si>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</si>
  <si>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</si>
  <si>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</si>
  <si>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</si>
  <si>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</si>
  <si>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</si>
  <si>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</si>
  <si>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</si>
  <si>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</si>
  <si>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</si>
  <si>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</si>
  <si>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</si>
  <si>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</si>
  <si>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</si>
  <si>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</si>
  <si>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</si>
  <si>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</si>
  <si>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</si>
  <si>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</si>
  <si>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</si>
  <si>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</si>
  <si>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</si>
  <si>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</si>
  <si>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</si>
  <si>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</si>
  <si>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</si>
  <si>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</si>
  <si>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</si>
  <si>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</si>
  <si>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</si>
  <si>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</si>
  <si>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</si>
  <si>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</si>
  <si>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</si>
  <si>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</si>
  <si>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</si>
  <si>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</si>
  <si>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</si>
  <si>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</si>
  <si>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</si>
  <si>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</si>
  <si>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</si>
  <si>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</si>
  <si>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</si>
  <si>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</si>
  <si>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</si>
  <si>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</si>
  <si>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</si>
  <si>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</si>
  <si>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</si>
  <si>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</si>
  <si>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</si>
  <si>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</si>
  <si>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</si>
  <si>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</si>
  <si>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</si>
  <si>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</si>
  <si>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</si>
  <si>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</si>
  <si>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</si>
  <si>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</si>
  <si>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</si>
  <si>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</si>
  <si>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</si>
  <si>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</si>
  <si>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</si>
  <si>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</si>
  <si>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</si>
  <si>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</si>
  <si>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</si>
  <si>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</si>
  <si>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</si>
  <si>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</si>
  <si>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</si>
  <si>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</si>
  <si>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</si>
  <si>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</si>
  <si>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</si>
  <si>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</si>
  <si>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</si>
  <si>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</si>
  <si>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</si>
  <si>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</si>
  <si>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</si>
  <si>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</si>
  <si>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</si>
  <si>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</si>
  <si>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</si>
  <si>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</si>
  <si>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</si>
  <si>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</si>
  <si>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</si>
  <si>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</si>
  <si>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</si>
  <si>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</si>
  <si>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</si>
  <si>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</si>
  <si>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</si>
  <si>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</si>
  <si>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</si>
  <si>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</si>
  <si>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</si>
  <si>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</si>
  <si>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</si>
  <si>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</si>
  <si>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</si>
  <si>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</si>
  <si>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</si>
  <si>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</si>
  <si>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</si>
  <si>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</si>
  <si>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</si>
  <si>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</si>
  <si>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</si>
  <si>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</si>
  <si>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</si>
  <si>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</si>
  <si>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</si>
  <si>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</si>
  <si>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</si>
  <si>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</si>
  <si>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</si>
  <si>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</si>
  <si>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</si>
  <si>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</si>
  <si>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</si>
  <si>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</si>
  <si>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</si>
  <si>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</si>
  <si>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</si>
  <si>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</si>
  <si>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</si>
  <si>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</si>
  <si>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</si>
  <si>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</si>
  <si>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</si>
  <si>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</si>
  <si>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</si>
  <si>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</si>
  <si>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</si>
  <si>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</si>
  <si>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</si>
  <si>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</si>
  <si>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</si>
  <si>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</si>
  <si>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</si>
  <si>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</si>
  <si>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</si>
  <si>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</si>
  <si>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</si>
  <si>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</si>
  <si>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</si>
  <si>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</si>
  <si>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</si>
  <si>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</si>
  <si>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</si>
  <si>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</si>
  <si>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</si>
  <si>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</si>
  <si>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</si>
  <si>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</si>
  <si>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</si>
  <si>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</si>
  <si>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</si>
  <si>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</si>
  <si>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</si>
  <si>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</si>
  <si>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</si>
  <si>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</si>
  <si>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</si>
  <si>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</si>
  <si>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</si>
  <si>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</si>
  <si>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</si>
  <si>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</si>
  <si>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</si>
  <si>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</si>
  <si>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</si>
  <si>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</si>
  <si>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</si>
  <si>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</si>
  <si>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</si>
  <si>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</si>
  <si>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</si>
  <si>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</si>
  <si>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</si>
  <si>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</si>
  <si>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</si>
  <si>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</si>
  <si>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</si>
  <si>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</si>
  <si>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</si>
  <si>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</si>
  <si>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</si>
  <si>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</si>
  <si>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</si>
  <si>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</si>
  <si>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</si>
  <si>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</si>
  <si>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</si>
  <si>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</si>
  <si>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</si>
  <si>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</si>
  <si>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</si>
  <si>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</si>
  <si>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</si>
  <si>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</si>
  <si>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</si>
  <si>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</si>
  <si>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</si>
  <si>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</si>
  <si>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</si>
  <si>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</si>
  <si>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</si>
  <si>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</si>
  <si>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</si>
  <si>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</si>
  <si>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</si>
  <si>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</si>
  <si>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</si>
  <si>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</si>
  <si>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</si>
  <si>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</si>
  <si>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</si>
  <si>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</si>
  <si>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</si>
  <si>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</si>
  <si>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</si>
  <si>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</si>
  <si>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</si>
  <si>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</si>
  <si>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</si>
  <si>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</si>
  <si>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</si>
  <si>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</si>
  <si>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</si>
  <si>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</si>
  <si>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</si>
  <si>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</si>
  <si>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</si>
  <si>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</si>
  <si>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</si>
  <si>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</si>
  <si>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</si>
  <si>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</si>
  <si>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</si>
  <si>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</si>
  <si>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</si>
  <si>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</si>
  <si>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</si>
  <si>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</si>
  <si>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</si>
  <si>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</si>
  <si>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</si>
  <si>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</si>
  <si>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</si>
  <si>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</si>
  <si>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</si>
  <si>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</si>
  <si>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</si>
  <si>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</si>
  <si>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</si>
  <si>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</si>
  <si>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</si>
  <si>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</si>
  <si>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</si>
  <si>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</si>
  <si>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</si>
  <si>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</si>
  <si>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</si>
  <si>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</si>
  <si>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</si>
  <si>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</si>
  <si>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</si>
  <si>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</si>
  <si>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</si>
  <si>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</si>
  <si>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</si>
  <si>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</si>
  <si>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</si>
  <si>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</si>
  <si>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</si>
  <si>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</si>
  <si>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</si>
  <si>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</si>
  <si>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</si>
  <si>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</si>
  <si>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</si>
  <si>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</si>
  <si>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</si>
  <si>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</si>
  <si>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</si>
  <si>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</si>
  <si>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</si>
  <si>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</si>
  <si>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</si>
  <si>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</si>
  <si>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</si>
  <si>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</si>
  <si>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</si>
  <si>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</si>
  <si>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</si>
  <si>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</si>
  <si>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</si>
  <si>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</si>
  <si>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</si>
  <si>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</si>
  <si>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</si>
  <si>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</si>
  <si>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</si>
  <si>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</si>
  <si>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</si>
  <si>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</si>
  <si>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</si>
  <si>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</si>
  <si>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</si>
  <si>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</si>
  <si>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</si>
  <si>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</si>
  <si>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</si>
  <si>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</si>
  <si>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</si>
  <si>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</si>
  <si>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</si>
  <si>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</si>
  <si>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</si>
  <si>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</si>
  <si>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</si>
  <si>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</si>
  <si>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</si>
  <si>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</si>
  <si>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</si>
  <si>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</si>
  <si>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</si>
  <si>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</si>
  <si>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</si>
  <si>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</si>
  <si>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</si>
  <si>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</si>
  <si>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</si>
  <si>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</si>
  <si>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</si>
  <si>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</si>
  <si>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</si>
  <si>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</si>
  <si>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</si>
  <si>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</si>
  <si>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</si>
  <si>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</si>
  <si>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</si>
  <si>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</si>
  <si>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</si>
  <si>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</si>
  <si>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</si>
  <si>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</si>
  <si>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</si>
  <si>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</si>
  <si>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</si>
  <si>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</si>
  <si>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</si>
  <si>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</si>
  <si>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</si>
  <si>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</si>
  <si>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</si>
  <si>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</si>
  <si>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</si>
  <si>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</si>
  <si>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</si>
  <si>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</si>
  <si>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</si>
  <si>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</si>
  <si>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</si>
  <si>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</si>
  <si>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</si>
  <si>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</si>
  <si>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</si>
  <si>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</si>
  <si>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</si>
  <si>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</si>
  <si>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</si>
  <si>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</si>
  <si>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</si>
  <si>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</si>
  <si>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</si>
  <si>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</si>
  <si>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</si>
  <si>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</si>
  <si>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</si>
  <si>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</si>
  <si>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</si>
  <si>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</si>
  <si>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</si>
  <si>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</si>
  <si>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</si>
  <si>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</si>
  <si>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</si>
  <si>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</si>
  <si>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</si>
  <si>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</si>
  <si>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</si>
  <si>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</si>
  <si>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</si>
  <si>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</si>
  <si>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</si>
  <si>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</si>
  <si>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</si>
  <si>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</si>
  <si>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</si>
  <si>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</si>
  <si>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</si>
  <si>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</si>
  <si>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</si>
  <si>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</si>
  <si>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</si>
  <si>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</si>
  <si>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</si>
  <si>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</si>
  <si>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</si>
  <si>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</si>
  <si>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</si>
  <si>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</si>
  <si>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</si>
  <si>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</si>
  <si>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</si>
  <si>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</si>
  <si>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</si>
  <si>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</si>
  <si>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</si>
  <si>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</si>
  <si>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</si>
  <si>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</si>
  <si>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</si>
  <si>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</si>
  <si>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</si>
  <si>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</si>
  <si>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</si>
  <si>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</si>
  <si>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</si>
  <si>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</si>
  <si>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</si>
  <si>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</si>
  <si>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</si>
  <si>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</si>
  <si>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</si>
  <si>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</si>
  <si>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</si>
  <si>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</si>
  <si>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</si>
  <si>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</si>
  <si>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</si>
  <si>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</si>
  <si>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</si>
  <si>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</si>
  <si>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</si>
  <si>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</si>
  <si>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</si>
  <si>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</si>
  <si>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</si>
  <si>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</si>
  <si>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</si>
  <si>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</si>
  <si>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</si>
  <si>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</si>
  <si>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</si>
  <si>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</si>
  <si>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</si>
  <si>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</si>
  <si>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</si>
  <si>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</si>
  <si>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</si>
  <si>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</si>
  <si>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</si>
  <si>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</si>
  <si>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</si>
  <si>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</si>
  <si>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</si>
  <si>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</si>
  <si>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</si>
  <si>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</si>
  <si>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</si>
  <si>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</si>
  <si>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</si>
  <si>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</si>
  <si>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</si>
  <si>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</si>
  <si>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</si>
  <si>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</si>
  <si>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</si>
  <si>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</si>
  <si>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</si>
  <si>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</si>
  <si>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</si>
  <si>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</si>
  <si>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</si>
  <si>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</si>
  <si>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</si>
  <si>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</si>
  <si>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</si>
  <si>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</si>
  <si>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</si>
  <si>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</si>
  <si>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</si>
  <si>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</si>
  <si>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</si>
  <si>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</si>
  <si>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</si>
  <si>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</si>
  <si>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</si>
  <si>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</si>
  <si>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</si>
  <si>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</si>
  <si>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</si>
  <si>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</si>
  <si>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</si>
  <si>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</si>
  <si>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</si>
  <si>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</si>
  <si>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</si>
  <si>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</si>
  <si>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</si>
  <si>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</si>
  <si>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</si>
  <si>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</si>
  <si>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</si>
  <si>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</si>
  <si>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</si>
  <si>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</si>
  <si>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</si>
  <si>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</si>
  <si>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</si>
  <si>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</si>
  <si>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</si>
  <si>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</si>
  <si>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</si>
  <si>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</si>
  <si>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</si>
  <si>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</si>
  <si>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</si>
  <si>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</si>
  <si>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</si>
  <si>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</si>
  <si>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</si>
  <si>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</si>
  <si>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</si>
  <si>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</si>
  <si>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</si>
  <si>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</si>
  <si>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</si>
  <si>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</si>
  <si>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</si>
  <si>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</si>
  <si>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</si>
  <si>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</si>
  <si>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</si>
  <si>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</si>
  <si>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</si>
  <si>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</si>
  <si>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</si>
  <si>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</si>
  <si>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</si>
  <si>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</si>
  <si>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</si>
  <si>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</si>
  <si>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</si>
  <si>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</si>
  <si>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</si>
  <si>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</si>
  <si>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</si>
  <si>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</si>
  <si>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</si>
  <si>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</si>
  <si>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</si>
  <si>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</si>
  <si>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</si>
  <si>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</si>
  <si>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</si>
  <si>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</si>
  <si>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</si>
  <si>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</si>
  <si>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</si>
  <si>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</si>
  <si>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</si>
  <si>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</si>
  <si>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</si>
  <si>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</si>
  <si>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</si>
  <si>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</si>
  <si>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</si>
  <si>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</si>
  <si>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</si>
  <si>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</si>
  <si>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</si>
  <si>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</si>
  <si>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</si>
  <si>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</si>
  <si>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</si>
  <si>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</si>
  <si>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</si>
  <si>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</si>
  <si>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</si>
  <si>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</si>
  <si>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</si>
  <si>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</si>
  <si>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</si>
  <si>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</si>
  <si>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</si>
  <si>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</si>
  <si>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</si>
  <si>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</si>
  <si>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</si>
  <si>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</si>
  <si>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</si>
  <si>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</si>
  <si>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</si>
  <si>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</si>
  <si>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</si>
  <si>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</si>
  <si>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</si>
  <si>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</si>
  <si>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</si>
  <si>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</si>
  <si>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</si>
  <si>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</si>
  <si>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</si>
  <si>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</si>
  <si>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</si>
  <si>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</si>
  <si>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</si>
  <si>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</si>
  <si>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</si>
  <si>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</si>
  <si>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</si>
  <si>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</si>
  <si>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</si>
  <si>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</si>
  <si>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</si>
  <si>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</si>
  <si>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</si>
  <si>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</si>
  <si>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</si>
  <si>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</si>
  <si>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</si>
  <si>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</si>
  <si>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</si>
  <si>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</si>
  <si>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</si>
  <si>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</si>
  <si>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</si>
  <si>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</si>
  <si>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</si>
  <si>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</si>
  <si>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</si>
  <si>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</si>
  <si>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</si>
  <si>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</si>
  <si>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</si>
  <si>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</si>
  <si>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</si>
  <si>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</si>
  <si>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</si>
  <si>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</si>
  <si>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</si>
  <si>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</si>
  <si>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</si>
  <si>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</si>
  <si>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</si>
  <si>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</si>
  <si>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</si>
  <si>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</si>
  <si>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</si>
  <si>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</si>
  <si>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</si>
  <si>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</si>
  <si>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</si>
  <si>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</si>
  <si>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</si>
  <si>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</si>
  <si>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</si>
  <si>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</si>
  <si>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</si>
  <si>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</si>
  <si>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</si>
  <si>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</si>
  <si>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</si>
  <si>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</si>
  <si>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</si>
  <si>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</si>
  <si>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</si>
  <si>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</si>
  <si>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</si>
  <si>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</si>
  <si>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</si>
  <si>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</si>
  <si>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</si>
  <si>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</si>
  <si>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</si>
  <si>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</si>
  <si>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</si>
  <si>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</si>
  <si>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</si>
  <si>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</si>
  <si>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</si>
  <si>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</si>
  <si>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</si>
  <si>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</si>
  <si>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</si>
  <si>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</si>
  <si>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</si>
  <si>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</si>
  <si>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</si>
  <si>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</si>
  <si>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</si>
  <si>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</si>
  <si>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</si>
  <si>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</si>
  <si>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</si>
  <si>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</si>
  <si>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</si>
  <si>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</si>
  <si>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</si>
  <si>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</si>
  <si>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</si>
  <si>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</si>
  <si>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</si>
  <si>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</si>
  <si>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</si>
  <si>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</si>
  <si>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</si>
  <si>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</si>
  <si>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</si>
  <si>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</si>
  <si>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</si>
  <si>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</si>
  <si>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</si>
  <si>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</si>
  <si>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</si>
  <si>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</si>
  <si>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</si>
  <si>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</si>
  <si>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</si>
  <si>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</si>
  <si>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</si>
  <si>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</si>
  <si>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</si>
  <si>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</si>
  <si>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</si>
  <si>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</si>
  <si>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</si>
  <si>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</si>
  <si>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</si>
  <si>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</si>
  <si>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</si>
  <si>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</si>
  <si>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</si>
  <si>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</si>
  <si>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</si>
  <si>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</si>
  <si>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</si>
  <si>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</si>
  <si>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</si>
  <si>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</si>
  <si>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</si>
  <si>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</si>
  <si>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</si>
  <si>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</si>
  <si>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</si>
  <si>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</si>
  <si>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</si>
  <si>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</si>
  <si>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</si>
  <si>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</si>
  <si>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</si>
  <si>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</si>
  <si>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</si>
  <si>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</si>
  <si>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</si>
  <si>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</si>
  <si>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</si>
  <si>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</si>
  <si>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</si>
  <si>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</si>
  <si>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</si>
  <si>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</si>
  <si>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</si>
  <si>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</si>
  <si>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</si>
  <si>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</si>
  <si>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</si>
  <si>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</si>
  <si>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</si>
  <si>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</si>
  <si>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</si>
  <si>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</si>
  <si>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</si>
  <si>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</si>
  <si>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</si>
  <si>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</si>
  <si>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</si>
  <si>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</si>
  <si>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</si>
  <si>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</si>
  <si>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</si>
  <si>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</si>
  <si>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</si>
  <si>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</si>
  <si>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</si>
  <si>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</si>
  <si>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</si>
  <si>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</si>
  <si>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</si>
  <si>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</si>
  <si>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</si>
  <si>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</si>
  <si>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</si>
  <si>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</si>
  <si>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</si>
  <si>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</si>
  <si>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</si>
  <si>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</si>
  <si>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</si>
  <si>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</si>
  <si>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</si>
  <si>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</si>
  <si>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</si>
  <si>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</si>
  <si>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</si>
  <si>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</si>
  <si>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</si>
  <si>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</si>
  <si>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</si>
  <si>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</si>
  <si>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</si>
  <si>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</si>
  <si>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</si>
  <si>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</si>
  <si>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</si>
  <si>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</si>
  <si>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</si>
  <si>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</si>
  <si>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</si>
  <si>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</si>
  <si>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</si>
  <si>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</si>
  <si>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</si>
  <si>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</si>
  <si>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</si>
  <si>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</si>
  <si>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</si>
  <si>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</si>
  <si>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</si>
  <si>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</si>
  <si>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</si>
  <si>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</si>
  <si>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</si>
  <si>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</si>
  <si>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</si>
  <si>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</si>
  <si>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</si>
  <si>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</si>
  <si>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</si>
  <si>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</si>
  <si>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</si>
  <si>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</si>
  <si>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</si>
  <si>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</si>
  <si>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</si>
  <si>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</si>
  <si>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</si>
  <si>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</si>
  <si>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</si>
  <si>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</si>
  <si>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</si>
  <si>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</si>
  <si>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</si>
  <si>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</si>
  <si>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</si>
  <si>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</si>
  <si>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</si>
  <si>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</si>
  <si>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</si>
  <si>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</si>
  <si>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</si>
  <si>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</si>
  <si>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</si>
  <si>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</si>
  <si>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</si>
  <si>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</si>
  <si>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</si>
  <si>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</si>
  <si>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</si>
  <si>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</si>
  <si>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</si>
  <si>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</si>
  <si>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</si>
  <si>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</si>
  <si>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</si>
  <si>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</si>
  <si>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</si>
  <si>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</si>
  <si>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</si>
  <si>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</si>
  <si>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</si>
  <si>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</si>
  <si>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</si>
  <si>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</si>
  <si>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</si>
  <si>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</si>
  <si>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</si>
  <si>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</si>
  <si>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</si>
  <si>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</si>
  <si>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</si>
  <si>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</si>
  <si>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</si>
  <si>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</si>
  <si>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</si>
  <si>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</si>
  <si>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</si>
  <si>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</si>
  <si>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</si>
  <si>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</si>
  <si>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</si>
  <si>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</si>
  <si>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</si>
  <si>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</si>
  <si>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</si>
  <si>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</si>
  <si>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</si>
  <si>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</si>
  <si>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</si>
  <si>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</si>
  <si>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</si>
  <si>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</si>
  <si>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</si>
  <si>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</si>
  <si>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</si>
  <si>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</si>
  <si>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</si>
  <si>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</si>
  <si>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</si>
  <si>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</si>
  <si>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</si>
  <si>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</si>
  <si>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</si>
  <si>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</si>
  <si>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</si>
  <si>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</si>
  <si>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</si>
  <si>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</si>
  <si>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</si>
  <si>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</si>
  <si>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</si>
  <si>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</si>
  <si>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</si>
  <si>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</si>
  <si>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</si>
  <si>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</si>
  <si>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</si>
  <si>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</si>
  <si>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</si>
  <si>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</si>
  <si>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</si>
  <si>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</si>
  <si>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</si>
  <si>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</si>
  <si>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</si>
  <si>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</si>
  <si>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</si>
  <si>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</si>
  <si>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</si>
  <si>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</si>
  <si>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</si>
  <si>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</si>
  <si>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</si>
  <si>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</si>
  <si>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</si>
  <si>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</si>
  <si>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</si>
  <si>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</si>
  <si>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</si>
  <si>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</si>
  <si>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</si>
  <si>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</si>
  <si>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</si>
  <si>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</si>
  <si>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</si>
  <si>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</si>
  <si>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</si>
  <si>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</si>
  <si>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</si>
  <si>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</si>
  <si>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</si>
  <si>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</si>
  <si>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</si>
  <si>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</si>
  <si>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</si>
  <si>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</si>
  <si>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</si>
  <si>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</si>
  <si>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</si>
  <si>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</si>
  <si>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</si>
  <si>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</si>
  <si>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</si>
  <si>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</si>
  <si>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</si>
  <si>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</si>
  <si>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</si>
  <si>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</si>
  <si>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</si>
  <si>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</si>
  <si>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</si>
  <si>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</si>
  <si>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</si>
  <si>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</si>
  <si>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</si>
  <si>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</si>
  <si>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</si>
  <si>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</si>
  <si>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</si>
  <si>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</si>
  <si>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</si>
  <si>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</si>
  <si>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</si>
  <si>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</si>
  <si>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</si>
  <si>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</si>
  <si>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</si>
  <si>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</si>
  <si>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</si>
  <si>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</si>
  <si>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</si>
  <si>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</si>
  <si>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</si>
  <si>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</si>
  <si>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</si>
  <si>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</si>
  <si>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</si>
  <si>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</si>
  <si>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</si>
  <si>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</si>
  <si>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</si>
  <si>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</si>
  <si>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</si>
  <si>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</si>
  <si>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</si>
  <si>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</si>
  <si>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</si>
  <si>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</si>
  <si>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</si>
  <si>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</si>
  <si>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</si>
  <si>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</si>
  <si>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</si>
  <si>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</si>
  <si>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</si>
  <si>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</si>
  <si>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</si>
  <si>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</si>
  <si>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</si>
  <si>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</si>
  <si>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</si>
  <si>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</si>
  <si>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</si>
  <si>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</si>
  <si>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</si>
  <si>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</si>
  <si>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</si>
  <si>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</si>
  <si>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</si>
  <si>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</si>
  <si>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</si>
  <si>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</si>
  <si>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</si>
  <si>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</si>
  <si>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</si>
  <si>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</si>
  <si>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</si>
  <si>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</si>
  <si>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</si>
  <si>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</si>
  <si>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</si>
  <si>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</si>
  <si>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</si>
  <si>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</si>
  <si>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</si>
  <si>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</si>
  <si>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</si>
  <si>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</si>
  <si>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</si>
  <si>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</si>
  <si>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</si>
  <si>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</si>
  <si>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</si>
  <si>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</si>
  <si>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</si>
  <si>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</si>
  <si>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</si>
  <si>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</si>
  <si>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</si>
  <si>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</si>
  <si>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</si>
  <si>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</si>
  <si>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</si>
  <si>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</si>
  <si>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</si>
  <si>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</si>
  <si>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</si>
  <si>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</si>
  <si>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</si>
  <si>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</si>
  <si>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</si>
  <si>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</si>
  <si>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</si>
  <si>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</si>
  <si>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</si>
  <si>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</si>
  <si>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</si>
  <si>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</si>
  <si>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</si>
  <si>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</si>
  <si>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</si>
  <si>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</si>
  <si>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</si>
  <si>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</si>
  <si>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</si>
  <si>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</si>
  <si>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</si>
  <si>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</si>
  <si>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</si>
  <si>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</si>
  <si>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</si>
  <si>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</si>
  <si>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</si>
  <si>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</si>
  <si>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</si>
  <si>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</si>
  <si>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</si>
  <si>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</si>
  <si>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</si>
  <si>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</si>
  <si>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</si>
  <si>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</si>
  <si>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</si>
  <si>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</si>
  <si>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</si>
  <si>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</si>
  <si>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</si>
  <si>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</si>
  <si>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</si>
  <si>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</si>
  <si>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</si>
  <si>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</si>
  <si>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</si>
  <si>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</si>
  <si>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</si>
  <si>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</si>
  <si>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</si>
  <si>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</si>
  <si>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</si>
  <si>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</si>
  <si>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</si>
  <si>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</si>
  <si>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</si>
  <si>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</si>
  <si>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</si>
  <si>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</si>
  <si>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</si>
  <si>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</si>
  <si>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</si>
  <si>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</si>
  <si>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</si>
  <si>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</si>
  <si>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</si>
  <si>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</si>
  <si>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</si>
  <si>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</si>
  <si>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</si>
  <si>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</si>
  <si>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</si>
  <si>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</si>
  <si>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</si>
  <si>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</si>
  <si>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</si>
  <si>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</si>
  <si>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</si>
  <si>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</si>
  <si>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</si>
  <si>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</si>
  <si>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</si>
  <si>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</si>
  <si>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</si>
  <si>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</si>
  <si>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</si>
  <si>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</si>
  <si>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</si>
  <si>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</si>
  <si>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</si>
  <si>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</si>
  <si>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</si>
  <si>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</si>
  <si>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</si>
  <si>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</si>
  <si>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</si>
  <si>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</si>
  <si>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</si>
  <si>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</si>
  <si>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</si>
  <si>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</si>
  <si>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</si>
  <si>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</si>
  <si>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</si>
  <si>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</si>
  <si>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</si>
  <si>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</si>
  <si>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</si>
  <si>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</si>
  <si>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</si>
  <si>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</si>
  <si>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</si>
  <si>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</si>
  <si>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</si>
  <si>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</si>
  <si>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</si>
  <si>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</si>
  <si>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</si>
  <si>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</si>
  <si>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</si>
  <si>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</si>
  <si>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</si>
  <si>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</si>
  <si>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</si>
  <si>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</si>
  <si>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</si>
  <si>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</si>
  <si>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</si>
  <si>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</si>
  <si>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</si>
  <si>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</si>
  <si>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</si>
  <si>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</si>
  <si>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</si>
  <si>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</si>
  <si>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</si>
  <si>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</si>
  <si>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</si>
  <si>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</si>
  <si>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</si>
  <si>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</si>
  <si>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</si>
  <si>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</si>
  <si>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</si>
  <si>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</si>
  <si>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</si>
  <si>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</si>
  <si>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</si>
  <si>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</si>
  <si>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</si>
  <si>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</si>
  <si>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</si>
  <si>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</si>
  <si>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</si>
  <si>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</si>
  <si>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</si>
  <si>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</si>
  <si>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</si>
  <si>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</si>
  <si>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</si>
  <si>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</si>
  <si>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</si>
  <si>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</si>
  <si>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</si>
  <si>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</si>
  <si>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</si>
  <si>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</si>
  <si>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</si>
  <si>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</si>
  <si>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</si>
  <si>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</si>
  <si>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</si>
  <si>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</si>
  <si>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</si>
  <si>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</si>
  <si>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</si>
  <si>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</si>
  <si>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</si>
  <si>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</si>
  <si>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</si>
  <si>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</si>
  <si>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</si>
  <si>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</si>
  <si>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</si>
  <si>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</si>
  <si>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</si>
  <si>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</si>
  <si>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</si>
  <si>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</si>
  <si>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</si>
  <si>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</si>
  <si>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</si>
  <si>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</si>
  <si>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</si>
  <si>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</si>
  <si>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</si>
  <si>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</si>
  <si>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</si>
  <si>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</si>
  <si>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</si>
  <si>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</si>
  <si>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</si>
  <si>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</si>
  <si>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</si>
  <si>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</si>
  <si>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</si>
  <si>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</si>
  <si>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</si>
  <si>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</si>
  <si>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</si>
  <si>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</si>
  <si>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</si>
  <si>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</si>
  <si>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</si>
  <si>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</si>
  <si>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</si>
  <si>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</si>
  <si>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</si>
  <si>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</si>
  <si>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</si>
  <si>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</si>
  <si>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</si>
  <si>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</si>
  <si>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</si>
  <si>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</si>
  <si>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</si>
  <si>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</si>
  <si>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</si>
  <si>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</si>
  <si>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</si>
  <si>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</si>
  <si>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</si>
  <si>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</si>
  <si>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</si>
  <si>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</si>
  <si>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</si>
  <si>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</si>
  <si>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</si>
  <si>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</si>
  <si>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</si>
  <si>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</si>
  <si>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</si>
  <si>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</si>
  <si>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</si>
  <si>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</si>
  <si>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</si>
  <si>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</si>
  <si>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</si>
  <si>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</si>
  <si>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</si>
  <si>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</si>
  <si>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</si>
  <si>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</si>
  <si>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</si>
  <si>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</si>
  <si>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</si>
  <si>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</si>
  <si>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</si>
  <si>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</si>
  <si>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</si>
  <si>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</si>
  <si>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</si>
  <si>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</si>
  <si>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</si>
  <si>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</si>
  <si>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</si>
  <si>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</si>
  <si>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</si>
  <si>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</si>
  <si>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</si>
  <si>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</si>
  <si>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</si>
  <si>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</si>
  <si>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</si>
  <si>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</si>
  <si>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</si>
  <si>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</si>
  <si>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</si>
  <si>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</si>
  <si>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</si>
  <si>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</si>
  <si>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</si>
  <si>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</si>
  <si>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</si>
  <si>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</si>
  <si>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</si>
  <si>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</si>
  <si>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</si>
  <si>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</si>
  <si>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</si>
  <si>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</si>
  <si>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</si>
  <si>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</si>
  <si>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</si>
  <si>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</si>
  <si>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</si>
  <si>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</si>
  <si>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</si>
  <si>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</si>
  <si>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</si>
  <si>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</si>
  <si>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</si>
  <si>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</si>
  <si>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</si>
  <si>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</si>
  <si>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</si>
  <si>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</si>
  <si>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</si>
  <si>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</si>
  <si>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</si>
  <si>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</si>
  <si>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</si>
  <si>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</si>
  <si>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</si>
  <si>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</si>
  <si>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</si>
  <si>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</si>
  <si>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</si>
  <si>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</si>
  <si>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</si>
  <si>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</si>
  <si>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</si>
  <si>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</si>
  <si>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</si>
  <si>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</si>
  <si>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</si>
  <si>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</si>
  <si>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</si>
  <si>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</si>
  <si>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</si>
  <si>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</si>
  <si>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</si>
  <si>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</si>
  <si>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</si>
  <si>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</si>
  <si>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</si>
  <si>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</si>
  <si>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</si>
  <si>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</si>
  <si>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</si>
  <si>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</si>
  <si>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</si>
  <si>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</si>
  <si>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</si>
  <si>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</si>
  <si>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</si>
  <si>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</si>
  <si>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</si>
  <si>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</si>
  <si>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</si>
  <si>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</si>
  <si>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</si>
  <si>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</si>
  <si>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</si>
  <si>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</si>
  <si>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</si>
  <si>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</si>
  <si>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</si>
  <si>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</si>
  <si>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</si>
  <si>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</si>
  <si>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</si>
  <si>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</si>
  <si>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</si>
  <si>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</si>
  <si>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</si>
  <si>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</si>
  <si>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</si>
  <si>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</si>
  <si>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</si>
  <si>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</si>
  <si>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</si>
  <si>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</si>
  <si>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</si>
  <si>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</si>
  <si>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</si>
  <si>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</si>
  <si>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</si>
  <si>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</si>
  <si>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</si>
  <si>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</si>
  <si>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</si>
  <si>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</si>
  <si>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</si>
  <si>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</si>
  <si>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</si>
  <si>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</si>
  <si>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</si>
  <si>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</si>
  <si>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</si>
  <si>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</si>
  <si>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</si>
  <si>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</si>
  <si>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</si>
  <si>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</si>
  <si>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</si>
  <si>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</si>
  <si>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</si>
  <si>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</si>
  <si>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</si>
  <si>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</si>
  <si>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</si>
  <si>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</si>
  <si>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</si>
  <si>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</si>
  <si>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</si>
  <si>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</si>
  <si>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</si>
  <si>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</si>
  <si>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</si>
  <si>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</si>
  <si>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</si>
  <si>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</si>
  <si>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</si>
  <si>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</si>
  <si>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</si>
  <si>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</si>
  <si>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</si>
  <si>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</si>
  <si>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</si>
  <si>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</si>
  <si>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</si>
  <si>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</si>
  <si>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</si>
  <si>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</si>
  <si>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</si>
  <si>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</si>
  <si>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</si>
  <si>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</si>
  <si>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</si>
  <si>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</si>
  <si>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</si>
  <si>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</si>
  <si>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</si>
  <si>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</si>
  <si>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</si>
  <si>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</si>
  <si>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</si>
  <si>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</si>
  <si>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</si>
  <si>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</si>
  <si>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</si>
  <si>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</si>
  <si>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</si>
  <si>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</si>
  <si>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</si>
  <si>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</si>
  <si>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</si>
  <si>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</si>
  <si>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</si>
  <si>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</si>
  <si>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</si>
  <si>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</si>
  <si>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</si>
  <si>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</si>
  <si>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</si>
  <si>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</si>
  <si>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</si>
  <si>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</si>
  <si>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</si>
  <si>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</si>
  <si>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</si>
  <si>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</si>
  <si>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</si>
  <si>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</si>
  <si>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</si>
  <si>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</si>
  <si>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</si>
  <si>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</si>
  <si>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</si>
  <si>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</si>
  <si>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</si>
  <si>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</si>
  <si>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</si>
  <si>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</si>
  <si>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</si>
  <si>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</si>
  <si>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</si>
  <si>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</si>
  <si>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</si>
  <si>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</si>
  <si>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</si>
  <si>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</si>
  <si>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</si>
  <si>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</si>
  <si>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</si>
  <si>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</si>
  <si>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</si>
  <si>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</si>
  <si>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</si>
  <si>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</si>
  <si>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</si>
  <si>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</si>
  <si>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</si>
  <si>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</si>
  <si>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</si>
  <si>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</si>
  <si>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</si>
  <si>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</si>
  <si>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</si>
  <si>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</si>
  <si>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</si>
  <si>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</si>
  <si>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</si>
  <si>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</si>
  <si>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</si>
  <si>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</si>
  <si>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</si>
  <si>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</si>
  <si>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</si>
  <si>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</si>
  <si>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</si>
  <si>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</si>
  <si>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</si>
  <si>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</si>
  <si>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</si>
  <si>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</si>
  <si>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</si>
  <si>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</si>
  <si>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</si>
  <si>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</si>
  <si>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</si>
  <si>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</si>
  <si>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</si>
  <si>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</si>
  <si>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</si>
  <si>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</si>
  <si>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</si>
  <si>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</si>
  <si>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</si>
  <si>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</si>
  <si>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</si>
  <si>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</si>
  <si>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</si>
  <si>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</si>
  <si>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</si>
  <si>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</si>
  <si>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</si>
  <si>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</si>
  <si>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</si>
  <si>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</si>
  <si>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</si>
  <si>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</si>
  <si>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</si>
  <si>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</si>
  <si>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</si>
  <si>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</si>
  <si>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</si>
  <si>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</si>
  <si>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</si>
  <si>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</si>
  <si>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</si>
  <si>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</si>
  <si>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</si>
  <si>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</si>
  <si>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</si>
  <si>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</si>
  <si>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</si>
  <si>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</si>
  <si>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</si>
  <si>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</si>
  <si>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</si>
  <si>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</si>
  <si>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</si>
  <si>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</si>
  <si>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</si>
  <si>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</si>
  <si>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</si>
  <si>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</si>
  <si>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</si>
  <si>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</si>
  <si>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</si>
  <si>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</si>
  <si>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</si>
  <si>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</si>
  <si>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</si>
  <si>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</si>
  <si>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</si>
  <si>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</si>
  <si>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</si>
  <si>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</si>
  <si>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</si>
  <si>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</si>
  <si>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</si>
  <si>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</si>
  <si>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</si>
  <si>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</si>
  <si>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</si>
  <si>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</si>
  <si>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</si>
  <si>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</si>
  <si>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</si>
  <si>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</si>
  <si>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</si>
  <si>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</si>
  <si>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</si>
  <si>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</si>
  <si>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</si>
  <si>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</si>
  <si>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</si>
  <si>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</si>
  <si>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</si>
  <si>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</si>
  <si>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</si>
  <si>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</si>
  <si>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</si>
  <si>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</si>
  <si>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</si>
  <si>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</si>
  <si>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</si>
  <si>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</si>
  <si>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</si>
  <si>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</si>
  <si>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</si>
  <si>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</si>
  <si>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</si>
  <si>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</si>
  <si>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</si>
  <si>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</si>
  <si>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</si>
  <si>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</si>
  <si>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</si>
  <si>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</si>
  <si>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</si>
  <si>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</si>
  <si>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</si>
  <si>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</si>
  <si>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</si>
  <si>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</si>
  <si>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</si>
  <si>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</si>
  <si>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</si>
  <si>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</si>
  <si>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</si>
  <si>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</si>
  <si>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</si>
  <si>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</si>
  <si>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</si>
  <si>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</si>
  <si>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</si>
  <si>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</si>
  <si>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</si>
  <si>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</si>
  <si>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</si>
  <si>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</si>
  <si>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</si>
  <si>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</si>
  <si>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</si>
  <si>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</si>
  <si>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</si>
  <si>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</si>
  <si>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</si>
  <si>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</si>
  <si>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</si>
  <si>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</si>
  <si>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</si>
  <si>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</si>
  <si>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</si>
  <si>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</si>
  <si>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</si>
  <si>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</si>
  <si>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</si>
  <si>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</si>
  <si>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</si>
  <si>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</si>
  <si>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</si>
  <si>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</si>
  <si>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</si>
  <si>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</si>
  <si>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</si>
  <si>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</si>
  <si>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</si>
  <si>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</si>
  <si>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</si>
  <si>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</si>
  <si>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</si>
  <si>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</si>
  <si>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</si>
  <si>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</si>
  <si>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</si>
  <si>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</si>
  <si>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</si>
  <si>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</si>
  <si>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</si>
  <si>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</si>
  <si>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</si>
  <si>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</si>
  <si>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</si>
  <si>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</si>
  <si>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</si>
  <si>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</si>
  <si>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</si>
  <si>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</si>
  <si>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</si>
  <si>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</si>
  <si>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</si>
  <si>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</si>
  <si>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</si>
  <si>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</si>
  <si>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</si>
  <si>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</si>
  <si>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</si>
  <si>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</si>
  <si>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</si>
  <si>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</si>
  <si>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</si>
  <si>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</si>
  <si>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</si>
  <si>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</si>
  <si>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</si>
  <si>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</si>
  <si>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</si>
  <si>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</si>
  <si>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</si>
  <si>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</si>
  <si>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</si>
  <si>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</si>
  <si>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</si>
  <si>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</si>
  <si>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</si>
  <si>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</si>
  <si>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</si>
  <si>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</si>
  <si>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</si>
  <si>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</si>
  <si>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</si>
  <si>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</si>
  <si>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</si>
  <si>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</si>
  <si>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</si>
  <si>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</si>
  <si>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</si>
  <si>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</si>
  <si>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</si>
  <si>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</si>
  <si>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</si>
  <si>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</si>
  <si>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</si>
  <si>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</si>
  <si>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</si>
  <si>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</si>
  <si>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</si>
  <si>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</si>
  <si>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</si>
  <si>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</si>
  <si>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</si>
  <si>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</si>
  <si>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</si>
  <si>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</si>
  <si>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</si>
  <si>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</si>
  <si>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</si>
  <si>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</si>
  <si>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</si>
  <si>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</si>
  <si>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</si>
  <si>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</si>
  <si>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</si>
  <si>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</si>
  <si>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</si>
  <si>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</si>
  <si>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</si>
  <si>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</si>
  <si>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</si>
  <si>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</si>
  <si>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</si>
  <si>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</si>
  <si>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</si>
  <si>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</si>
  <si>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</si>
  <si>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</si>
  <si>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</si>
  <si>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</si>
  <si>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</si>
  <si>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</si>
  <si>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</si>
  <si>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</si>
  <si>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</si>
  <si>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</si>
  <si>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</si>
  <si>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</si>
  <si>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</si>
  <si>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</si>
  <si>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</si>
  <si>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</si>
  <si>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</si>
  <si>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</si>
  <si>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</si>
  <si>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</si>
  <si>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</si>
  <si>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</si>
  <si>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</si>
  <si>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</si>
  <si>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</si>
  <si>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</si>
  <si>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</si>
  <si>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</si>
  <si>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</si>
  <si>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</si>
  <si>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</si>
  <si>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</si>
  <si>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</si>
  <si>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</si>
  <si>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</si>
  <si>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</si>
  <si>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</si>
  <si>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</si>
  <si>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</si>
  <si>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</si>
  <si>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</si>
  <si>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</si>
  <si>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</si>
  <si>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</si>
  <si>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</si>
  <si>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</si>
  <si>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</si>
  <si>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</si>
  <si>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</si>
  <si>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</si>
  <si>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</si>
  <si>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</si>
  <si>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</si>
  <si>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</si>
  <si>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</si>
  <si>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</si>
  <si>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</si>
  <si>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</si>
  <si>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</si>
  <si>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</si>
  <si>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</si>
  <si>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</si>
  <si>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</si>
  <si>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</si>
  <si>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</si>
  <si>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</si>
  <si>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</si>
  <si>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</si>
  <si>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</si>
  <si>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</si>
  <si>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</si>
  <si>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</si>
  <si>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</si>
  <si>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</si>
  <si>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</si>
  <si>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</si>
  <si>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</si>
  <si>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</si>
  <si>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</si>
  <si>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</si>
  <si>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</si>
  <si>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</si>
  <si>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</si>
  <si>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</si>
  <si>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</si>
  <si>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</si>
  <si>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</si>
  <si>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</si>
  <si>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</si>
  <si>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</si>
  <si>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</si>
  <si>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</si>
  <si>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</si>
  <si>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</si>
  <si>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</si>
  <si>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</si>
  <si>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</si>
  <si>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</si>
  <si>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</si>
  <si>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</si>
  <si>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</si>
  <si>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</si>
  <si>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</si>
  <si>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</si>
  <si>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</si>
  <si>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</si>
  <si>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</si>
  <si>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</si>
  <si>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</si>
  <si>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</si>
  <si>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</si>
  <si>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</si>
  <si>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</si>
  <si>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</si>
  <si>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</si>
  <si>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</si>
  <si>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</si>
  <si>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</si>
  <si>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</si>
  <si>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</si>
  <si>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</si>
  <si>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</si>
  <si>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</si>
  <si>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</si>
  <si>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</si>
  <si>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</si>
  <si>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</si>
  <si>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</si>
  <si>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</si>
  <si>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</si>
  <si>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</si>
  <si>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</si>
  <si>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</si>
  <si>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</si>
  <si>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</si>
  <si>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</si>
  <si>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</si>
  <si>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</si>
  <si>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</si>
  <si>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</si>
  <si>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</si>
  <si>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</si>
  <si>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</si>
  <si>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</si>
  <si>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</si>
  <si>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</si>
  <si>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</si>
  <si>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</si>
  <si>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</si>
  <si>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</si>
  <si>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</si>
  <si>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</si>
  <si>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</si>
  <si>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</si>
  <si>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</si>
  <si>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</si>
  <si>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</si>
  <si>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</si>
  <si>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</si>
  <si>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</si>
  <si>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</si>
  <si>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</si>
  <si>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</si>
  <si>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</si>
  <si>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</si>
  <si>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</si>
  <si>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</si>
  <si>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</si>
  <si>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</si>
  <si>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</si>
  <si>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</si>
  <si>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</si>
  <si>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</si>
  <si>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</si>
  <si>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</si>
  <si>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</si>
  <si>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</si>
  <si>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</si>
  <si>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</si>
  <si>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</si>
  <si>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</si>
  <si>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</si>
  <si>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</si>
  <si>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</si>
  <si>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</si>
  <si>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</si>
  <si>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</si>
  <si>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</si>
  <si>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</si>
  <si>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</si>
  <si>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</si>
  <si>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</si>
  <si>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</si>
  <si>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</si>
  <si>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</si>
  <si>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</si>
  <si>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</si>
  <si>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</si>
  <si>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</si>
  <si>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</si>
  <si>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</si>
  <si>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</si>
  <si>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</si>
  <si>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</si>
  <si>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</si>
  <si>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</si>
  <si>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</si>
  <si>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</si>
  <si>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</si>
  <si>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</si>
  <si>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</si>
  <si>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</si>
  <si>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</si>
  <si>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</si>
  <si>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</si>
  <si>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</si>
  <si>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</si>
  <si>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</si>
  <si>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</si>
  <si>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</si>
  <si>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</si>
  <si>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</si>
  <si>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</si>
  <si>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</si>
  <si>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</si>
  <si>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</si>
  <si>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</si>
  <si>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</si>
  <si>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</si>
  <si>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</si>
  <si>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</si>
  <si>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</si>
  <si>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</si>
  <si>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</si>
  <si>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</si>
  <si>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</si>
  <si>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</si>
  <si>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</si>
  <si>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</si>
  <si>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</si>
  <si>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</si>
  <si>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</si>
  <si>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</si>
  <si>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</si>
  <si>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</si>
  <si>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</si>
  <si>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</si>
  <si>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</si>
  <si>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</si>
  <si>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</si>
  <si>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</si>
  <si>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</si>
  <si>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</si>
  <si>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</si>
  <si>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</si>
  <si>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</si>
  <si>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</si>
  <si>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</si>
  <si>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</si>
  <si>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</si>
  <si>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</si>
  <si>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</si>
  <si>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</si>
  <si>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</si>
  <si>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</si>
  <si>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</si>
  <si>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</si>
  <si>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</si>
  <si>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</si>
  <si>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</si>
  <si>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</si>
  <si>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</si>
  <si>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</si>
  <si>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</si>
  <si>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</si>
  <si>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</si>
  <si>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</si>
  <si>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</si>
  <si>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</si>
  <si>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</si>
  <si>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</si>
  <si>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</si>
  <si>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</si>
  <si>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</si>
  <si>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</si>
  <si>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</si>
  <si>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</si>
  <si>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</si>
  <si>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</si>
  <si>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</si>
  <si>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</si>
  <si>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</si>
  <si>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</si>
  <si>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</si>
  <si>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</si>
  <si>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</si>
  <si>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</si>
  <si>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</si>
  <si>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</si>
  <si>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</si>
  <si>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</si>
  <si>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</si>
  <si>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</si>
  <si>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</si>
  <si>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</si>
  <si>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</si>
  <si>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</si>
  <si>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</si>
  <si>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</si>
  <si>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</si>
  <si>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</si>
  <si>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</si>
  <si>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</si>
  <si>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</si>
  <si>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</si>
  <si>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</si>
  <si>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</si>
  <si>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</si>
  <si>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</si>
  <si>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</si>
  <si>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</si>
  <si>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</si>
  <si>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</si>
  <si>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</si>
  <si>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</si>
  <si>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</si>
  <si>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</si>
  <si>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</si>
  <si>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</si>
  <si>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</si>
  <si>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</si>
  <si>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</si>
  <si>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</si>
  <si>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</si>
  <si>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</si>
  <si>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</si>
  <si>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</si>
  <si>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</si>
  <si>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</si>
  <si>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</si>
  <si>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</si>
  <si>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</si>
  <si>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</si>
  <si>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</si>
  <si>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</si>
  <si>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</si>
  <si>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</si>
  <si>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</si>
  <si>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</si>
  <si>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</si>
  <si>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</si>
  <si>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</si>
  <si>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</si>
  <si>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</si>
  <si>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</si>
  <si>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</si>
  <si>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</si>
  <si>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</si>
  <si>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</si>
  <si>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</si>
  <si>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</si>
  <si>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</si>
  <si>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</si>
  <si>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</si>
  <si>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</si>
  <si>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</si>
  <si>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</si>
  <si>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</si>
  <si>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</si>
  <si>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</si>
  <si>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</si>
  <si>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</si>
  <si>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</si>
  <si>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</si>
  <si>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</si>
  <si>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</si>
  <si>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</si>
  <si>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</si>
  <si>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</si>
  <si>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</si>
  <si>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</si>
  <si>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</si>
  <si>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</si>
  <si>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</si>
  <si>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</si>
  <si>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</si>
  <si>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</si>
  <si>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</si>
  <si>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</si>
  <si>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</si>
  <si>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</si>
  <si>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</si>
  <si>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</si>
  <si>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</si>
  <si>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</si>
  <si>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</si>
  <si>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</si>
  <si>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</si>
  <si>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</si>
  <si>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</si>
  <si>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</si>
  <si>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</si>
  <si>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</si>
  <si>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</si>
  <si>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</si>
  <si>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</si>
  <si>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</si>
  <si>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</si>
  <si>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</si>
  <si>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</si>
  <si>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</si>
  <si>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</si>
  <si>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</si>
  <si>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</si>
  <si>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</si>
  <si>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</si>
  <si>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</si>
  <si>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</si>
  <si>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</si>
  <si>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</si>
  <si>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</si>
  <si>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</si>
  <si>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</si>
  <si>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</si>
  <si>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</si>
  <si>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</si>
  <si>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</si>
  <si>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</si>
  <si>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</si>
  <si>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</si>
  <si>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</si>
  <si>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</si>
  <si>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</si>
  <si>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</si>
  <si>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</si>
  <si>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</si>
  <si>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</si>
  <si>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</si>
  <si>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</si>
  <si>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</si>
  <si>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</si>
  <si>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</si>
  <si>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</si>
  <si>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</si>
  <si>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</si>
  <si>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</si>
  <si>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</si>
  <si>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</si>
  <si>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</si>
  <si>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</si>
  <si>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</si>
  <si>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</si>
  <si>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</si>
  <si>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</si>
  <si>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</si>
  <si>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</si>
  <si>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</si>
  <si>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</si>
  <si>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</si>
  <si>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</si>
  <si>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</si>
  <si>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</si>
  <si>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</si>
  <si>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</si>
  <si>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</si>
  <si>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</si>
  <si>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</si>
  <si>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</si>
  <si>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</si>
  <si>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</si>
  <si>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</si>
  <si>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</si>
  <si>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</si>
  <si>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</si>
  <si>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</si>
  <si>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</si>
  <si>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</si>
  <si>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</si>
  <si>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</si>
  <si>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</si>
  <si>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</si>
  <si>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</si>
  <si>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</si>
  <si>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</si>
  <si>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</si>
  <si>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</si>
  <si>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</si>
  <si>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</si>
  <si>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</si>
  <si>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</si>
  <si>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</si>
  <si>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</si>
  <si>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</si>
  <si>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</si>
  <si>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</si>
  <si>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</si>
  <si>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</si>
  <si>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</si>
  <si>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</si>
  <si>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</si>
  <si>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</si>
  <si>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</si>
  <si>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</si>
  <si>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</si>
  <si>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</si>
  <si>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</si>
  <si>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</si>
  <si>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</si>
  <si>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</si>
  <si>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</si>
  <si>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</si>
  <si>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</si>
  <si>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</si>
  <si>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</si>
  <si>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</si>
  <si>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</si>
  <si>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</si>
  <si>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</si>
  <si>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</si>
  <si>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</si>
  <si>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</si>
  <si>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</si>
  <si>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</si>
  <si>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</si>
  <si>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</si>
  <si>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</si>
  <si>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</si>
  <si>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</si>
  <si>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</si>
  <si>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</si>
  <si>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</si>
  <si>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</si>
  <si>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</si>
  <si>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</si>
  <si>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</si>
  <si>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</si>
  <si>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</si>
  <si>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</si>
  <si>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</si>
  <si>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</si>
  <si>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</si>
  <si>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</si>
  <si>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</si>
  <si>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</si>
  <si>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</si>
  <si>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</si>
  <si>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</si>
  <si>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</si>
  <si>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</si>
  <si>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</si>
  <si>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</si>
  <si>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</si>
  <si>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</si>
  <si>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</si>
  <si>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</si>
  <si>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</si>
  <si>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</si>
  <si>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</si>
  <si>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</si>
  <si>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</si>
  <si>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</si>
  <si>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</si>
  <si>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</si>
  <si>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</si>
  <si>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</si>
  <si>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</si>
  <si>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</si>
  <si>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</si>
  <si>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</si>
  <si>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</si>
  <si>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</si>
  <si>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</si>
  <si>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</si>
  <si>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</si>
  <si>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</si>
  <si>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</si>
  <si>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</si>
  <si>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</si>
  <si>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</si>
  <si>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</si>
  <si>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</si>
  <si>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</si>
  <si>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</si>
  <si>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</si>
  <si>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</si>
  <si>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</si>
  <si>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</si>
  <si>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</si>
  <si>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</si>
  <si>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</si>
  <si>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</si>
  <si>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</si>
  <si>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</si>
  <si>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</si>
  <si>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</si>
  <si>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</si>
  <si>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</si>
  <si>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</si>
  <si>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</si>
  <si>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</si>
  <si>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</si>
  <si>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</si>
  <si>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</si>
  <si>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</si>
  <si>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</si>
  <si>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</si>
  <si>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</si>
  <si>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</si>
  <si>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</si>
  <si>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</si>
  <si>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</si>
  <si>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</si>
  <si>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</si>
  <si>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</si>
  <si>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</si>
  <si>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</si>
  <si>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</si>
  <si>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</si>
  <si>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</si>
  <si>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</si>
  <si>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</si>
  <si>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</si>
  <si>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</si>
  <si>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</si>
  <si>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</si>
  <si>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</si>
  <si>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</si>
  <si>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</si>
  <si>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</si>
  <si>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</si>
  <si>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</si>
  <si>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</si>
  <si>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</si>
  <si>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</si>
  <si>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</si>
  <si>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</si>
  <si>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</si>
  <si>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</si>
  <si>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</si>
  <si>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</si>
  <si>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</si>
  <si>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</si>
  <si>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</si>
  <si>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</si>
  <si>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</si>
  <si>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</si>
  <si>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</si>
  <si>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</si>
  <si>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</si>
  <si>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</si>
  <si>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</si>
  <si>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</si>
  <si>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</si>
  <si>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</si>
  <si>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</si>
  <si>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</si>
  <si>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</si>
  <si>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</si>
  <si>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</si>
  <si>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</si>
  <si>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</si>
  <si>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</si>
  <si>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</si>
  <si>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</si>
  <si>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</si>
  <si>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</si>
  <si>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</si>
  <si>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</si>
  <si>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</si>
  <si>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</si>
  <si>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</si>
  <si>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</si>
  <si>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</si>
  <si>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</si>
  <si>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</si>
  <si>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</si>
  <si>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</si>
  <si>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</si>
  <si>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</si>
  <si>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</si>
  <si>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</si>
  <si>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</si>
  <si>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</si>
  <si>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</si>
  <si>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</si>
  <si>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</si>
  <si>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</si>
  <si>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</si>
  <si>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</si>
  <si>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</si>
  <si>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</si>
  <si>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</si>
  <si>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</si>
  <si>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</si>
  <si>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</si>
  <si>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</si>
  <si>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</si>
  <si>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</si>
  <si>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</si>
  <si>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</si>
  <si>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</si>
  <si>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</si>
  <si>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</si>
  <si>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</si>
  <si>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</si>
  <si>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</si>
  <si>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</si>
  <si>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</si>
  <si>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</si>
  <si>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</si>
  <si>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</si>
  <si>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</si>
  <si>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</si>
  <si>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</si>
  <si>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</si>
  <si>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</si>
  <si>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</si>
  <si>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</si>
  <si>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</si>
  <si>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</si>
  <si>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</si>
  <si>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</si>
  <si>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</si>
  <si>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</si>
  <si>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</si>
  <si>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</si>
  <si>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</si>
  <si>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</si>
  <si>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</si>
  <si>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</si>
  <si>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</si>
  <si>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</si>
  <si>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</si>
  <si>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</si>
  <si>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</si>
  <si>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</si>
  <si>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</si>
  <si>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</si>
  <si>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</si>
  <si>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</si>
  <si>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</si>
  <si>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</si>
  <si>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</si>
  <si>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</si>
  <si>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</si>
  <si>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</si>
  <si>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</si>
  <si>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</si>
  <si>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</si>
  <si>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</si>
  <si>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</si>
  <si>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</si>
  <si>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</si>
  <si>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</si>
  <si>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</si>
  <si>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</si>
  <si>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</si>
  <si>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</si>
  <si>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</si>
  <si>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</si>
  <si>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</si>
  <si>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</si>
  <si>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</si>
  <si>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</si>
  <si>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</si>
  <si>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</si>
  <si>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</si>
  <si>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</si>
  <si>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</si>
  <si>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</si>
  <si>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</si>
  <si>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</si>
  <si>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</si>
  <si>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</si>
  <si>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</si>
  <si>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</si>
  <si>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</si>
  <si>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</si>
  <si>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</si>
  <si>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</si>
  <si>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</si>
  <si>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</si>
  <si>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</si>
  <si>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</si>
  <si>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</si>
  <si>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</si>
  <si>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</si>
  <si>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</si>
  <si>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</si>
  <si>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</si>
  <si>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</si>
  <si>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</si>
  <si>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</si>
  <si>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</si>
  <si>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</si>
  <si>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</si>
  <si>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</si>
  <si>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</si>
  <si>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</si>
  <si>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</si>
  <si>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</si>
  <si>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</si>
  <si>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</si>
  <si>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</si>
  <si>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</si>
  <si>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</si>
  <si>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</si>
  <si>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</si>
  <si>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</si>
  <si>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</si>
  <si>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</si>
  <si>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</si>
  <si>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</si>
  <si>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</si>
  <si>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</si>
  <si>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</si>
  <si>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</si>
  <si>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</si>
  <si>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</si>
  <si>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</si>
  <si>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</si>
  <si>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</si>
  <si>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</si>
  <si>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</si>
  <si>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</si>
  <si>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</si>
  <si>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</si>
  <si>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</si>
  <si>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</si>
  <si>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</si>
  <si>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</si>
  <si>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</si>
  <si>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</si>
  <si>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</si>
  <si>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</si>
  <si>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</si>
  <si>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</si>
  <si>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</si>
  <si>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</si>
  <si>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</si>
  <si>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</si>
  <si>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</si>
  <si>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</si>
  <si>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</si>
  <si>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</si>
  <si>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</si>
  <si>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</si>
  <si>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</si>
  <si>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</si>
  <si>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</si>
  <si>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</si>
  <si>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</si>
  <si>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</si>
  <si>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</si>
  <si>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</si>
  <si>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</si>
  <si>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</si>
  <si>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</si>
  <si>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</si>
  <si>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</si>
  <si>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</si>
  <si>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</si>
  <si>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</si>
  <si>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</si>
  <si>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</si>
  <si>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</si>
  <si>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</si>
  <si>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</si>
  <si>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</si>
  <si>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</si>
  <si>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</si>
  <si>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</si>
  <si>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</si>
  <si>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</si>
  <si>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</si>
  <si>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</si>
  <si>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</si>
  <si>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</si>
  <si>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</si>
  <si>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</si>
  <si>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</si>
  <si>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</si>
  <si>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</si>
  <si>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</si>
  <si>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</si>
  <si>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</si>
  <si>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</si>
  <si>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</si>
  <si>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</si>
  <si>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</si>
  <si>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</si>
  <si>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</si>
  <si>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</si>
  <si>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</si>
  <si>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</si>
  <si>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</si>
  <si>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</si>
  <si>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</si>
  <si>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</si>
  <si>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</si>
  <si>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</si>
  <si>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</si>
  <si>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</si>
  <si>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</si>
  <si>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</si>
  <si>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</si>
  <si>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</si>
  <si>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</si>
  <si>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</si>
  <si>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</si>
  <si>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</si>
  <si>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</si>
  <si>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</si>
  <si>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</si>
  <si>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</si>
  <si>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</si>
  <si>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</si>
  <si>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</si>
  <si>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</si>
  <si>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</si>
  <si>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</si>
  <si>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</si>
  <si>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</si>
  <si>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</si>
  <si>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</si>
  <si>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</si>
  <si>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</si>
  <si>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</si>
  <si>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</si>
  <si>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</si>
  <si>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</si>
  <si>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</si>
  <si>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</si>
  <si>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</si>
  <si>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</si>
  <si>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</si>
  <si>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</si>
  <si>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</si>
  <si>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</si>
  <si>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</si>
  <si>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</si>
  <si>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</si>
  <si>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</si>
  <si>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</si>
  <si>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</si>
  <si>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</si>
  <si>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</si>
  <si>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</si>
  <si>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</si>
  <si>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</si>
  <si>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</si>
  <si>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</si>
  <si>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</si>
  <si>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</si>
  <si>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</si>
  <si>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</si>
  <si>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</si>
  <si>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</si>
  <si>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</si>
  <si>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</si>
  <si>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</si>
  <si>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</si>
  <si>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</si>
  <si>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</si>
  <si>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</si>
  <si>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</si>
  <si>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</si>
  <si>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</si>
  <si>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</si>
  <si>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</si>
  <si>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</si>
  <si>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</si>
  <si>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</si>
  <si>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</si>
  <si>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</si>
  <si>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</si>
  <si>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</si>
  <si>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</si>
  <si>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</si>
  <si>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</si>
  <si>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</si>
  <si>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</si>
  <si>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</si>
  <si>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</si>
  <si>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</si>
  <si>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</si>
  <si>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</si>
  <si>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</si>
  <si>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</si>
  <si>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</si>
  <si>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</si>
  <si>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</si>
  <si>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</si>
  <si>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</si>
  <si>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</si>
  <si>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</si>
  <si>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</si>
  <si>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</si>
  <si>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</si>
  <si>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</si>
  <si>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</si>
  <si>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</si>
  <si>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</si>
  <si>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</si>
  <si>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</si>
  <si>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</si>
  <si>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</si>
  <si>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</si>
  <si>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</si>
  <si>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</si>
  <si>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</si>
  <si>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</si>
  <si>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</si>
  <si>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</si>
  <si>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</si>
  <si>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</si>
  <si>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</si>
  <si>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</si>
  <si>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</si>
  <si>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</si>
  <si>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</si>
  <si>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</si>
  <si>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</si>
  <si>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</si>
  <si>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</si>
  <si>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</si>
  <si>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</si>
  <si>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</si>
  <si>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</si>
  <si>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</si>
  <si>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</si>
  <si>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</si>
  <si>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</si>
  <si>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</si>
  <si>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</si>
  <si>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</si>
  <si>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</si>
  <si>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</si>
  <si>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</si>
  <si>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</si>
  <si>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</si>
  <si>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</si>
  <si>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</si>
  <si>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</si>
  <si>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</si>
  <si>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</si>
  <si>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</si>
  <si>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</si>
  <si>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</si>
  <si>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</si>
  <si>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</si>
  <si>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</si>
  <si>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</si>
  <si>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</si>
  <si>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</si>
  <si>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</si>
  <si>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</si>
  <si>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</si>
  <si>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</si>
  <si>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</si>
  <si>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</si>
  <si>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</si>
  <si>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</si>
  <si>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</si>
  <si>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</si>
  <si>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</si>
  <si>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</si>
  <si>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</si>
  <si>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</si>
  <si>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</si>
  <si>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</si>
  <si>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</si>
  <si>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</si>
  <si>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</si>
  <si>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</si>
  <si>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</si>
  <si>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</si>
  <si>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</si>
  <si>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</si>
  <si>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</si>
  <si>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</si>
  <si>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</si>
  <si>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</si>
  <si>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</si>
  <si>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</si>
  <si>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</si>
  <si>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</si>
  <si>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</si>
  <si>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</si>
  <si>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</si>
  <si>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</si>
  <si>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</si>
  <si>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</si>
  <si>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</si>
  <si>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</si>
  <si>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</si>
  <si>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</si>
  <si>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</si>
  <si>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</si>
  <si>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</si>
  <si>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</si>
  <si>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</si>
  <si>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</si>
  <si>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</si>
  <si>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</si>
  <si>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</si>
  <si>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</si>
  <si>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</si>
  <si>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</si>
  <si>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</si>
  <si>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</si>
  <si>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</si>
  <si>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</si>
  <si>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</si>
  <si>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</si>
  <si>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</si>
  <si>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</si>
  <si>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</si>
  <si>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</si>
  <si>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</si>
  <si>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</si>
  <si>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</si>
  <si>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</si>
  <si>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</si>
  <si>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</si>
  <si>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</si>
  <si>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</si>
  <si>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</si>
  <si>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</si>
  <si>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</si>
  <si>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</si>
  <si>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</si>
  <si>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</si>
  <si>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</si>
  <si>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</si>
  <si>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</si>
  <si>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</si>
  <si>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</si>
  <si>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</si>
  <si>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</si>
  <si>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</si>
  <si>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</si>
  <si>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</si>
  <si>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</si>
  <si>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</si>
  <si>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</si>
  <si>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</si>
  <si>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</si>
  <si>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</si>
  <si>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</si>
  <si>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</si>
  <si>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</si>
  <si>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</si>
  <si>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</si>
  <si>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</si>
  <si>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</si>
  <si>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</si>
  <si>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</si>
  <si>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</si>
  <si>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</si>
  <si>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</si>
  <si>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</si>
  <si>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</si>
  <si>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</si>
  <si>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</si>
  <si>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</si>
  <si>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</si>
  <si>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</si>
  <si>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</si>
  <si>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</si>
  <si>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</si>
  <si>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</si>
  <si>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</si>
  <si>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</si>
  <si>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</si>
  <si>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</si>
  <si>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</si>
  <si>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</si>
  <si>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</si>
  <si>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</si>
  <si>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</si>
  <si>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</si>
  <si>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</si>
  <si>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</si>
  <si>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</si>
  <si>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</si>
  <si>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</si>
  <si>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</si>
  <si>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</si>
  <si>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</si>
  <si>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</si>
  <si>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</si>
  <si>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</si>
  <si>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</si>
  <si>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</si>
  <si>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</si>
  <si>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</si>
  <si>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</si>
  <si>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</si>
  <si>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</si>
  <si>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</si>
  <si>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</si>
  <si>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</si>
  <si>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</si>
  <si>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</si>
  <si>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</si>
  <si>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</si>
  <si>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</si>
  <si>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</si>
  <si>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</si>
  <si>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</si>
  <si>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</si>
  <si>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</si>
  <si>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</si>
  <si>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</si>
  <si>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</si>
  <si>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</si>
  <si>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</si>
  <si>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</si>
  <si>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</si>
  <si>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</si>
  <si>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</si>
  <si>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</si>
  <si>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</si>
  <si>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</si>
  <si>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</si>
  <si>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</si>
  <si>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</si>
  <si>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</si>
  <si>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</si>
  <si>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</si>
  <si>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</si>
  <si>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</si>
  <si>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</si>
  <si>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</si>
  <si>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</si>
  <si>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</si>
  <si>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</si>
  <si>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</si>
  <si>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</si>
  <si>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</si>
  <si>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</si>
  <si>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</si>
  <si>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</si>
  <si>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</si>
  <si>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</si>
  <si>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</si>
  <si>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</si>
  <si>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</si>
  <si>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</si>
  <si>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</si>
  <si>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</si>
  <si>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</si>
  <si>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</si>
  <si>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</si>
  <si>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</si>
  <si>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</si>
  <si>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</si>
  <si>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</si>
  <si>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</si>
  <si>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</si>
  <si>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</si>
  <si>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</si>
  <si>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</si>
  <si>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</si>
  <si>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</si>
  <si>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</si>
  <si>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</si>
  <si>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</si>
  <si>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</si>
  <si>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</si>
  <si>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</si>
  <si>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</si>
  <si>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</si>
  <si>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</si>
  <si>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</si>
  <si>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</si>
  <si>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</si>
  <si>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</si>
  <si>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</si>
  <si>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</si>
  <si>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</si>
  <si>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</si>
  <si>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</si>
  <si>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</si>
  <si>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</si>
  <si>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</si>
  <si>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</si>
  <si>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</si>
  <si>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</si>
  <si>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</si>
  <si>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</si>
  <si>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</si>
  <si>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</si>
  <si>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</si>
  <si>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</si>
  <si>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</si>
  <si>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</si>
  <si>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</si>
  <si>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</si>
  <si>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</si>
  <si>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</si>
  <si>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</si>
  <si>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</si>
  <si>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</si>
  <si>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</si>
  <si>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</si>
  <si>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</si>
  <si>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</si>
  <si>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</si>
  <si>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</si>
  <si>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</si>
  <si>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</si>
  <si>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</si>
  <si>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</si>
  <si>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</si>
  <si>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</si>
  <si>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</si>
  <si>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</si>
  <si>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</si>
  <si>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</si>
  <si>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</si>
  <si>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</si>
  <si>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</si>
  <si>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</si>
  <si>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</si>
  <si>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</si>
  <si>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</si>
  <si>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</si>
  <si>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</si>
  <si>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</si>
  <si>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</si>
  <si>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</si>
  <si>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</si>
  <si>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</si>
  <si>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</si>
  <si>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</si>
  <si>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</si>
  <si>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</si>
  <si>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</si>
  <si>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</si>
  <si>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</si>
  <si>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</si>
  <si>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</si>
  <si>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</si>
  <si>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</si>
  <si>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</si>
  <si>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</si>
  <si>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</si>
  <si>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</si>
  <si>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</si>
  <si>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</si>
  <si>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</si>
  <si>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</si>
  <si>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</si>
  <si>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</si>
  <si>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</si>
  <si>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</si>
  <si>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</si>
  <si>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</si>
  <si>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</si>
  <si>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</si>
  <si>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</si>
  <si>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</si>
  <si>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</si>
  <si>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</si>
  <si>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</si>
  <si>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</si>
  <si>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</si>
  <si>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</si>
  <si>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</si>
  <si>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</si>
  <si>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</si>
  <si>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</si>
  <si>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</si>
  <si>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</si>
  <si>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</si>
  <si>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</si>
  <si>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</si>
  <si>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</si>
  <si>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</si>
  <si>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</si>
  <si>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</si>
  <si>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</si>
  <si>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</si>
  <si>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</si>
  <si>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</si>
  <si>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</si>
  <si>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</si>
  <si>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</si>
  <si>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</si>
  <si>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</si>
  <si>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</si>
  <si>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</si>
  <si>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</si>
  <si>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</si>
  <si>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</si>
  <si>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</si>
  <si>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</si>
  <si>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</si>
  <si>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</si>
  <si>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</si>
  <si>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</si>
  <si>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</si>
  <si>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</si>
  <si>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</si>
  <si>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</si>
  <si>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</si>
  <si>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</si>
  <si>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</si>
  <si>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</si>
  <si>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</si>
  <si>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</si>
  <si>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</si>
  <si>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</si>
  <si>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</si>
  <si>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</si>
  <si>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</si>
  <si>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</si>
  <si>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</si>
  <si>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</si>
  <si>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</si>
  <si>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</si>
  <si>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</si>
  <si>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</si>
  <si>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</si>
  <si>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</si>
  <si>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</si>
  <si>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</si>
  <si>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</si>
  <si>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</si>
  <si>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</si>
  <si>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</si>
  <si>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</si>
  <si>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</si>
  <si>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</si>
  <si>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</si>
  <si>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</si>
  <si>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</si>
  <si>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</si>
  <si>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</si>
  <si>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</si>
  <si>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</si>
  <si>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</si>
  <si>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</si>
  <si>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</si>
  <si>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</si>
  <si>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</si>
  <si>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</si>
  <si>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</si>
  <si>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</si>
  <si>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</si>
  <si>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</si>
  <si>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</si>
  <si>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</si>
  <si>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</si>
  <si>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</si>
  <si>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</si>
  <si>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</si>
  <si>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</si>
  <si>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</si>
  <si>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</si>
  <si>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</si>
  <si>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</si>
  <si>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</si>
  <si>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</si>
  <si>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</si>
  <si>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</si>
  <si>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</si>
  <si>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</si>
  <si>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</si>
  <si>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</si>
  <si>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</si>
  <si>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</si>
  <si>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</si>
  <si>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</si>
  <si>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</si>
  <si>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</si>
  <si>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</si>
  <si>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</si>
  <si>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</si>
  <si>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</si>
  <si>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</si>
  <si>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</si>
  <si>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</si>
  <si>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</si>
  <si>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</si>
  <si>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</si>
  <si>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</si>
  <si>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</si>
  <si>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</si>
  <si>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</si>
  <si>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</si>
  <si>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</si>
  <si>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</si>
  <si>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</si>
  <si>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</si>
  <si>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</si>
  <si>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</si>
  <si>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</si>
  <si>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</si>
  <si>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</si>
  <si>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</si>
  <si>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</si>
  <si>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</si>
  <si>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</si>
  <si>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</si>
  <si>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</si>
  <si>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</si>
  <si>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</si>
  <si>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</si>
  <si>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</si>
  <si>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</si>
  <si>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</si>
  <si>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</si>
  <si>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</si>
  <si>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</si>
  <si>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</si>
  <si>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</si>
  <si>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</si>
  <si>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</si>
  <si>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</si>
  <si>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</si>
  <si>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</si>
  <si>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</si>
  <si>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</si>
  <si>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</si>
  <si>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</si>
  <si>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</si>
  <si>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</si>
  <si>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</si>
  <si>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</si>
  <si>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</si>
  <si>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</si>
  <si>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</si>
  <si>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</si>
  <si>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</si>
  <si>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</si>
  <si>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</si>
  <si>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</si>
  <si>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</si>
  <si>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</si>
  <si>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</si>
  <si>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</si>
  <si>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</si>
  <si>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</si>
  <si>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</si>
  <si>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</si>
  <si>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</si>
  <si>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</si>
  <si>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</si>
  <si>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</si>
  <si>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</si>
  <si>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</si>
  <si>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</si>
  <si>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</si>
  <si>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</si>
  <si>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</si>
  <si>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</si>
  <si>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</si>
  <si>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</si>
  <si>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</si>
  <si>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</si>
  <si>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</si>
  <si>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</si>
  <si>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</si>
  <si>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</si>
  <si>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</si>
  <si>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</si>
  <si>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</si>
  <si>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</si>
  <si>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</si>
  <si>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</si>
  <si>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</si>
  <si>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</si>
  <si>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</si>
  <si>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</si>
  <si>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</si>
  <si>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</si>
  <si>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</si>
  <si>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</si>
  <si>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</si>
  <si>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</si>
  <si>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</si>
  <si>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</si>
  <si>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</si>
  <si>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</si>
  <si>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</si>
  <si>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</si>
  <si>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</si>
  <si>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</si>
  <si>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</si>
  <si>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</si>
  <si>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</si>
  <si>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</si>
  <si>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</si>
  <si>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</si>
  <si>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</si>
  <si>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</si>
  <si>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</si>
  <si>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</si>
  <si>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</si>
  <si>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</si>
  <si>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</si>
  <si>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</si>
  <si>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</si>
  <si>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</si>
  <si>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</si>
  <si>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</si>
  <si>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</si>
  <si>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</si>
  <si>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</si>
  <si>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</si>
  <si>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</si>
  <si>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</si>
  <si>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</si>
  <si>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</si>
  <si>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</si>
  <si>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</si>
  <si>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</si>
  <si>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</si>
  <si>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</si>
  <si>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</si>
  <si>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</si>
  <si>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</si>
  <si>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</si>
  <si>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</si>
  <si>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</si>
  <si>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</si>
  <si>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</si>
  <si>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</si>
  <si>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</si>
  <si>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</si>
  <si>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</si>
  <si>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</si>
  <si>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</si>
  <si>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</si>
  <si>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</si>
  <si>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</si>
  <si>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</si>
  <si>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</si>
  <si>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</si>
  <si>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</si>
  <si>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</si>
  <si>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</si>
  <si>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</si>
  <si>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</si>
  <si>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</si>
  <si>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</si>
  <si>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</si>
  <si>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</si>
  <si>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</si>
  <si>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</si>
  <si>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</si>
  <si>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</si>
  <si>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</si>
  <si>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</si>
  <si>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</si>
  <si>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</si>
  <si>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</si>
  <si>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</si>
  <si>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</si>
  <si>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</si>
  <si>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</si>
  <si>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</si>
  <si>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</si>
  <si>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</si>
  <si>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</si>
  <si>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</si>
  <si>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</si>
  <si>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</si>
  <si>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</si>
  <si>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</si>
  <si>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</si>
  <si>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</si>
  <si>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</si>
  <si>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</si>
  <si>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</si>
  <si>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</si>
  <si>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</si>
  <si>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</si>
  <si>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</si>
  <si>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</si>
  <si>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</si>
  <si>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</si>
  <si>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</si>
  <si>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</si>
  <si>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</si>
  <si>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</si>
  <si>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</si>
  <si>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</si>
  <si>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</si>
  <si>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</si>
  <si>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</si>
  <si>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</si>
  <si>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</si>
  <si>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</si>
  <si>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</si>
  <si>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</si>
  <si>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</si>
  <si>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</si>
  <si>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</si>
  <si>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</si>
  <si>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</si>
  <si>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</si>
  <si>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</si>
  <si>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</si>
  <si>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</si>
  <si>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</si>
  <si>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</si>
  <si>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</si>
  <si>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</si>
  <si>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</si>
  <si>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</si>
  <si>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</si>
  <si>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</si>
  <si>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</si>
  <si>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</si>
  <si>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</si>
  <si>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</si>
  <si>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</si>
  <si>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</si>
  <si>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</si>
  <si>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</si>
  <si>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</si>
  <si>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</si>
  <si>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</si>
  <si>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</si>
  <si>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</si>
  <si>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</si>
  <si>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</si>
  <si>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</si>
  <si>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</si>
  <si>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</si>
  <si>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</si>
  <si>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</si>
  <si>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</si>
  <si>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</si>
  <si>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</si>
  <si>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</si>
  <si>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</si>
  <si>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</si>
  <si>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</si>
  <si>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</si>
  <si>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</si>
  <si>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</si>
  <si>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</si>
  <si>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</si>
  <si>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</si>
  <si>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</si>
  <si>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</si>
  <si>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</si>
  <si>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</si>
  <si>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</si>
  <si>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</si>
  <si>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</si>
  <si>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</si>
  <si>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</si>
  <si>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</si>
  <si>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</si>
  <si>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</si>
  <si>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</si>
  <si>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</si>
  <si>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</si>
  <si>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</si>
  <si>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</si>
  <si>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</si>
  <si>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</si>
  <si>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</si>
  <si>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</si>
  <si>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</si>
  <si>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</si>
  <si>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</si>
  <si>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</si>
  <si>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</si>
  <si>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</si>
  <si>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</si>
  <si>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</si>
  <si>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</si>
  <si>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</si>
  <si>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</si>
  <si>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</si>
  <si>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</si>
  <si>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</si>
  <si>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</si>
  <si>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</si>
  <si>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</si>
  <si>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</si>
  <si>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</si>
  <si>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</si>
  <si>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</si>
  <si>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</si>
  <si>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</si>
  <si>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</si>
  <si>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</si>
  <si>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</si>
  <si>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</si>
  <si>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</si>
  <si>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</si>
  <si>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</si>
  <si>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</si>
  <si>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</si>
  <si>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</si>
  <si>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</si>
  <si>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</si>
  <si>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</si>
  <si>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</si>
  <si>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</si>
  <si>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</si>
  <si>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</si>
  <si>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</si>
  <si>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</si>
  <si>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</si>
  <si>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</si>
  <si>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</si>
  <si>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</si>
  <si>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</si>
  <si>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</si>
  <si>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</si>
  <si>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</si>
  <si>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</si>
  <si>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</si>
  <si>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</si>
  <si>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</si>
  <si>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</si>
  <si>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</si>
  <si>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</si>
  <si>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</si>
  <si>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</si>
  <si>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</si>
  <si>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</si>
  <si>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</si>
  <si>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</si>
  <si>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</si>
  <si>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</si>
  <si>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</si>
  <si>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</si>
  <si>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</si>
  <si>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</si>
  <si>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</si>
  <si>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</si>
  <si>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</si>
  <si>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</si>
  <si>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</si>
  <si>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</si>
  <si>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</si>
  <si>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</si>
  <si>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</si>
  <si>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</si>
  <si>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</si>
  <si>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</si>
  <si>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</si>
  <si>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</si>
  <si>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</si>
  <si>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</si>
  <si>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</si>
  <si>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</si>
  <si>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</si>
  <si>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</si>
  <si>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</si>
  <si>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</si>
  <si>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</si>
  <si>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</si>
  <si>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</si>
  <si>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</si>
  <si>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</si>
  <si>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</si>
  <si>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</si>
  <si>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</si>
  <si>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</si>
  <si>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</si>
  <si>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</si>
  <si>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</si>
  <si>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</si>
  <si>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</si>
  <si>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</si>
  <si>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</si>
  <si>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</si>
  <si>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</si>
  <si>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</si>
  <si>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</si>
  <si>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</si>
  <si>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</si>
  <si>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</si>
  <si>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</si>
  <si>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</si>
  <si>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</si>
  <si>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</si>
  <si>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</si>
  <si>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</si>
  <si>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</si>
  <si>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</si>
  <si>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</si>
  <si>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</si>
  <si>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</si>
  <si>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</si>
  <si>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</si>
  <si>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</si>
  <si>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</si>
  <si>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</si>
  <si>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</si>
  <si>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</si>
  <si>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</si>
  <si>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</si>
  <si>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</si>
  <si>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</si>
  <si>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</si>
  <si>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</si>
  <si>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</si>
  <si>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</si>
  <si>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</si>
  <si>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</si>
  <si>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</si>
  <si>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</si>
  <si>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</si>
  <si>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</si>
  <si>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</si>
  <si>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</si>
  <si>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</si>
  <si>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</si>
  <si>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</si>
  <si>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</si>
  <si>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</si>
  <si>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</si>
  <si>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</si>
  <si>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</si>
  <si>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</si>
  <si>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</si>
  <si>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</si>
  <si>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</si>
  <si>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</si>
  <si>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</si>
  <si>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</si>
  <si>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</si>
  <si>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</si>
  <si>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</si>
  <si>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</si>
  <si>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</si>
  <si>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</si>
  <si>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</si>
  <si>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</si>
  <si>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</si>
  <si>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</si>
  <si>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</si>
  <si>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</si>
  <si>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</si>
  <si>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</si>
  <si>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</si>
  <si>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</si>
  <si>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</si>
  <si>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</si>
  <si>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</si>
  <si>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</si>
  <si>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</si>
  <si>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</si>
  <si>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</si>
  <si>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</si>
  <si>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</si>
  <si>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</si>
  <si>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</si>
  <si>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</si>
  <si>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</si>
  <si>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</si>
  <si>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</si>
  <si>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</si>
  <si>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</si>
  <si>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</si>
  <si>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</si>
  <si>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</si>
  <si>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</si>
  <si>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</si>
  <si>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</si>
  <si>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</si>
  <si>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</si>
  <si>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</si>
  <si>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</si>
  <si>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</si>
  <si>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</si>
  <si>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</si>
  <si>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</si>
  <si>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</si>
  <si>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</si>
  <si>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</si>
  <si>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</si>
  <si>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</si>
  <si>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</si>
  <si>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</si>
  <si>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</si>
  <si>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</si>
  <si>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</si>
  <si>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</si>
  <si>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</si>
  <si>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</si>
  <si>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</si>
  <si>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</si>
  <si>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</si>
  <si>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</si>
  <si>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</si>
  <si>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</si>
  <si>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</si>
  <si>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</si>
  <si>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</si>
  <si>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</si>
  <si>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</si>
  <si>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</si>
  <si>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</si>
  <si>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</si>
  <si>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</si>
  <si>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</si>
  <si>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</si>
  <si>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</si>
  <si>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</si>
  <si>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</si>
  <si>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</si>
  <si>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</si>
  <si>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</si>
  <si>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</si>
  <si>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</si>
  <si>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</si>
  <si>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</si>
  <si>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</si>
  <si>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</si>
  <si>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</si>
  <si>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</si>
  <si>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</si>
  <si>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</si>
  <si>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</si>
  <si>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</si>
  <si>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</si>
  <si>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</si>
  <si>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</si>
  <si>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</si>
  <si>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</si>
  <si>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</si>
  <si>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</si>
  <si>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</si>
  <si>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</si>
  <si>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</si>
  <si>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</si>
  <si>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</si>
  <si>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</si>
  <si>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</si>
  <si>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</si>
  <si>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</si>
  <si>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</si>
  <si>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</si>
  <si>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</si>
  <si>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</si>
  <si>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</si>
  <si>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</si>
  <si>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</si>
  <si>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</si>
  <si>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</si>
  <si>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</si>
  <si>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</si>
  <si>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</si>
  <si>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</si>
  <si>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</si>
  <si>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</si>
  <si>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</si>
  <si>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</si>
  <si>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</si>
  <si>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</si>
  <si>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</si>
  <si>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</si>
  <si>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</si>
  <si>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</si>
  <si>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</si>
  <si>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</si>
  <si>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</si>
  <si>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</si>
  <si>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</si>
  <si>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</si>
  <si>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</si>
  <si>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</si>
  <si>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</si>
  <si>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</si>
  <si>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</si>
  <si>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</si>
  <si>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</si>
  <si>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</si>
  <si>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</si>
  <si>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</si>
  <si>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</si>
  <si>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</si>
  <si>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</si>
  <si>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</si>
  <si>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</si>
  <si>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</si>
  <si>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</si>
  <si>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</si>
  <si>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</si>
  <si>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</si>
  <si>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</si>
  <si>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</si>
  <si>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</si>
  <si>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</si>
  <si>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</si>
  <si>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</si>
  <si>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</si>
  <si>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</si>
  <si>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</si>
  <si>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</si>
  <si>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</si>
  <si>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</si>
  <si>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</si>
  <si>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</si>
  <si>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</si>
  <si>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</si>
  <si>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</si>
  <si>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</si>
  <si>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</si>
  <si>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</si>
  <si>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</si>
  <si>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</si>
  <si>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</si>
  <si>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</si>
  <si>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</si>
  <si>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</si>
  <si>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</si>
  <si>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</si>
  <si>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</si>
  <si>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</si>
  <si>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</si>
  <si>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</si>
  <si>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</si>
  <si>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</si>
  <si>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</si>
  <si>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</si>
  <si>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</si>
  <si>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</si>
  <si>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</si>
  <si>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</si>
  <si>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</si>
  <si>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</si>
  <si>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</si>
  <si>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</si>
  <si>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</si>
  <si>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</si>
  <si>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</si>
  <si>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</si>
  <si>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</si>
  <si>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</si>
  <si>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</si>
  <si>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</si>
  <si>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</si>
  <si>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</si>
  <si>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</si>
  <si>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</si>
  <si>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</si>
  <si>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</si>
  <si>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</si>
  <si>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</si>
  <si>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</si>
  <si>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</si>
  <si>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</si>
  <si>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</si>
  <si>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</si>
  <si>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</si>
  <si>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</si>
  <si>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</si>
  <si>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</si>
  <si>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</si>
  <si>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</si>
  <si>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</si>
  <si>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</si>
  <si>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</si>
  <si>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</si>
  <si>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</si>
  <si>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</si>
  <si>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</si>
  <si>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</si>
  <si>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</si>
  <si>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</si>
  <si>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</si>
  <si>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</si>
  <si>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</si>
  <si>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</si>
  <si>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</si>
  <si>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</si>
  <si>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</si>
  <si>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</si>
  <si>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</si>
  <si>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</si>
  <si>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</si>
  <si>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</si>
  <si>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</si>
  <si>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</si>
  <si>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</si>
  <si>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</si>
  <si>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</si>
  <si>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</si>
  <si>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</si>
  <si>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</si>
  <si>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</si>
  <si>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</si>
  <si>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</si>
  <si>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</si>
  <si>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</si>
  <si>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</si>
  <si>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</si>
  <si>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</si>
  <si>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</si>
  <si>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</si>
  <si>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</si>
  <si>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</si>
  <si>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</si>
  <si>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</si>
  <si>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</si>
  <si>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</si>
  <si>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</si>
  <si>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</si>
  <si>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</si>
  <si>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</si>
  <si>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</si>
  <si>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</si>
  <si>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</si>
  <si>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</si>
  <si>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</si>
  <si>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</si>
  <si>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</si>
  <si>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</si>
  <si>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</si>
  <si>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</si>
  <si>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</si>
  <si>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</si>
  <si>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</si>
  <si>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</si>
  <si>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</si>
  <si>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</si>
  <si>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</si>
  <si>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</si>
  <si>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</si>
  <si>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</si>
  <si>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</si>
  <si>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</si>
  <si>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</si>
  <si>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</si>
  <si>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</si>
  <si>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</si>
  <si>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</si>
  <si>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</si>
  <si>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</si>
  <si>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</si>
  <si>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</si>
  <si>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</si>
  <si>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</si>
  <si>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</si>
  <si>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</si>
  <si>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</si>
  <si>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</si>
  <si>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</si>
  <si>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</si>
  <si>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</si>
  <si>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</si>
  <si>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</si>
  <si>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</si>
  <si>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</si>
  <si>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</si>
  <si>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</si>
  <si>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</si>
  <si>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</si>
  <si>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</si>
  <si>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</si>
  <si>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</si>
  <si>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</si>
  <si>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</si>
  <si>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</si>
  <si>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</si>
  <si>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</si>
  <si>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</si>
  <si>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</si>
  <si>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</si>
  <si>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</si>
  <si>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</si>
  <si>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</si>
  <si>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</si>
  <si>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</si>
  <si>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</si>
  <si>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</si>
  <si>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</si>
  <si>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</si>
  <si>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</si>
  <si>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</si>
  <si>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</si>
  <si>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</si>
  <si>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</si>
  <si>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</si>
  <si>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</si>
  <si>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</si>
  <si>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</si>
  <si>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</si>
  <si>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</si>
  <si>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</si>
  <si>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</si>
  <si>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</si>
  <si>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</si>
  <si>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</si>
  <si>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</si>
  <si>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</si>
  <si>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</si>
  <si>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</si>
  <si>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</si>
  <si>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</si>
  <si>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</si>
  <si>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</si>
  <si>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</si>
  <si>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</si>
  <si>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</si>
  <si>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</si>
  <si>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</si>
  <si>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</si>
  <si>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</si>
  <si>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</si>
  <si>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</si>
  <si>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</si>
  <si>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</si>
  <si>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</si>
  <si>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</si>
  <si>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</si>
  <si>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</si>
  <si>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</si>
  <si>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</si>
  <si>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</si>
  <si>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</si>
  <si>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</si>
  <si>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</si>
  <si>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</si>
  <si>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</si>
  <si>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</si>
  <si>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</si>
  <si>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</si>
  <si>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</si>
  <si>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</si>
  <si>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</si>
  <si>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</si>
  <si>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</si>
  <si>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</si>
  <si>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</si>
  <si>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</si>
  <si>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</si>
  <si>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</si>
  <si>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</si>
  <si>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</si>
  <si>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</si>
  <si>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</si>
  <si>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</si>
  <si>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</si>
  <si>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</si>
  <si>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</si>
  <si>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</si>
  <si>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</si>
  <si>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</si>
  <si>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</si>
  <si>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</si>
  <si>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</si>
  <si>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</si>
  <si>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</si>
  <si>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</si>
  <si>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</si>
  <si>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</si>
  <si>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</si>
  <si>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</si>
  <si>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</si>
  <si>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</si>
  <si>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</si>
  <si>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</si>
  <si>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</si>
  <si>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</si>
  <si>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</si>
  <si>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</si>
  <si>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</si>
  <si>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</si>
  <si>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</si>
  <si>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</si>
  <si>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</si>
  <si>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</si>
  <si>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</si>
  <si>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</si>
  <si>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</si>
  <si>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</si>
  <si>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</si>
  <si>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</si>
  <si>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</si>
  <si>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</si>
  <si>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</si>
  <si>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</si>
  <si>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</si>
  <si>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</si>
  <si>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</si>
  <si>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</si>
  <si>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</si>
  <si>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</si>
  <si>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</si>
  <si>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</si>
  <si>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</si>
  <si>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</si>
  <si>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</si>
  <si>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</si>
  <si>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</si>
  <si>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</si>
  <si>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</si>
  <si>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</si>
  <si>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</si>
  <si>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</si>
  <si>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</si>
  <si>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</si>
  <si>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</si>
  <si>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</si>
  <si>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</si>
  <si>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</si>
  <si>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</si>
  <si>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</si>
  <si>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</si>
  <si>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</si>
  <si>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</si>
  <si>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</si>
  <si>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</si>
  <si>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</si>
  <si>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</si>
  <si>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</si>
  <si>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</si>
  <si>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</si>
  <si>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</si>
  <si>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</si>
  <si>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</si>
  <si>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</si>
  <si>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</si>
  <si>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</si>
  <si>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</si>
  <si>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</si>
  <si>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</si>
  <si>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</si>
  <si>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</si>
  <si>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</si>
  <si>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</si>
  <si>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</si>
  <si>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</si>
  <si>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</si>
  <si>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</si>
  <si>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</si>
  <si>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</si>
  <si>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</si>
  <si>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</si>
  <si>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</si>
  <si>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</si>
  <si>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</si>
  <si>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</si>
  <si>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</si>
  <si>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</si>
  <si>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</si>
  <si>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</si>
  <si>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</si>
  <si>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</si>
  <si>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</si>
  <si>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</si>
  <si>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</si>
  <si>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</si>
  <si>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</si>
  <si>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</si>
  <si>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</si>
  <si>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</si>
  <si>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</si>
  <si>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</si>
  <si>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</si>
  <si>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</si>
  <si>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</si>
  <si>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</si>
  <si>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</si>
  <si>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</si>
  <si>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</si>
  <si>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</si>
  <si>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</si>
  <si>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</si>
  <si>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</si>
  <si>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</si>
  <si>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</si>
  <si>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</si>
  <si>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</si>
  <si>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</si>
  <si>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</si>
  <si>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</si>
  <si>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</si>
  <si>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</si>
  <si>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</si>
  <si>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</si>
  <si>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</si>
  <si>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</si>
  <si>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</si>
  <si>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</si>
  <si>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</si>
  <si>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</si>
  <si>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</si>
  <si>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</si>
  <si>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</si>
  <si>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</si>
  <si>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</si>
  <si>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</si>
  <si>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</si>
  <si>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</si>
  <si>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</si>
  <si>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</si>
  <si>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</si>
  <si>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</si>
  <si>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</si>
  <si>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</si>
  <si>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</si>
  <si>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</si>
  <si>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</si>
  <si>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</si>
  <si>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</si>
  <si>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</si>
  <si>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</si>
  <si>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</si>
  <si>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</si>
  <si>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</si>
  <si>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</si>
  <si>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</si>
  <si>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</si>
  <si>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</si>
  <si>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</si>
  <si>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</si>
  <si>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</si>
  <si>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</si>
  <si>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</si>
  <si>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</si>
  <si>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</si>
  <si>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</si>
  <si>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</si>
  <si>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</si>
  <si>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</si>
  <si>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</si>
  <si>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</si>
  <si>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</si>
  <si>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</si>
  <si>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</si>
  <si>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</si>
  <si>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</si>
  <si>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</si>
  <si>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</si>
  <si>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</si>
  <si>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</si>
  <si>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</si>
  <si>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</si>
  <si>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</si>
  <si>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</si>
  <si>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</si>
  <si>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</si>
  <si>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</si>
  <si>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</si>
  <si>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</si>
  <si>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</si>
  <si>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</si>
  <si>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</si>
  <si>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</si>
  <si>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</si>
  <si>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</si>
  <si>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</si>
  <si>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</si>
  <si>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</si>
  <si>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</si>
  <si>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</si>
  <si>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</si>
  <si>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</si>
  <si>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</si>
  <si>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</si>
  <si>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</si>
  <si>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</si>
  <si>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</si>
  <si>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</si>
  <si>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</si>
  <si>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</si>
  <si>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</si>
  <si>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</si>
  <si>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</si>
  <si>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</si>
  <si>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</si>
  <si>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</si>
  <si>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</si>
  <si>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</si>
  <si>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</si>
  <si>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</si>
  <si>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</si>
  <si>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</si>
  <si>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</si>
  <si>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</si>
  <si>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</si>
  <si>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</si>
  <si>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</si>
  <si>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</si>
  <si>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</si>
  <si>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</si>
  <si>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</si>
  <si>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</si>
  <si>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</si>
  <si>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</si>
  <si>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</si>
  <si>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</si>
  <si>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</si>
  <si>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</si>
  <si>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</si>
  <si>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</si>
  <si>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</si>
  <si>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</si>
  <si>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</si>
  <si>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</si>
  <si>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</si>
  <si>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</si>
  <si>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</si>
  <si>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</si>
  <si>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</si>
  <si>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</si>
  <si>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</si>
  <si>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</si>
  <si>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</si>
  <si>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</si>
  <si>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</si>
  <si>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</si>
  <si>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</si>
  <si>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</si>
  <si>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</si>
  <si>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</si>
  <si>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</si>
  <si>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</si>
  <si>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</si>
  <si>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</si>
  <si>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</si>
  <si>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</si>
  <si>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</si>
  <si>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</si>
  <si>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</si>
  <si>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</si>
  <si>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</si>
  <si>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</si>
  <si>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</si>
  <si>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</si>
  <si>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</si>
  <si>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</si>
  <si>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</si>
  <si>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</si>
  <si>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</si>
  <si>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</si>
  <si>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</si>
  <si>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</si>
  <si>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</si>
  <si>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</si>
  <si>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</si>
  <si>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</si>
  <si>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</si>
  <si>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</si>
  <si>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</si>
  <si>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</si>
  <si>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</si>
  <si>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</si>
  <si>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</si>
  <si>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</si>
  <si>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</si>
  <si>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</si>
  <si>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</si>
  <si>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</si>
  <si>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</si>
  <si>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</si>
  <si>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</si>
  <si>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</si>
  <si>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</si>
  <si>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</si>
  <si>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</si>
  <si>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</si>
  <si>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</si>
  <si>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</si>
  <si>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</si>
  <si>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</si>
  <si>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</si>
  <si>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</si>
  <si>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</si>
  <si>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</si>
  <si>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</si>
  <si>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</si>
  <si>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</si>
  <si>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</si>
  <si>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</si>
  <si>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</si>
  <si>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</si>
  <si>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</si>
  <si>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</si>
  <si>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</si>
  <si>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</si>
  <si>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</si>
  <si>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</si>
  <si>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</si>
  <si>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</si>
  <si>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</si>
  <si>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</si>
  <si>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</si>
  <si>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</si>
  <si>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</si>
  <si>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</si>
  <si>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</si>
  <si>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</si>
  <si>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</si>
  <si>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</si>
  <si>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</si>
  <si>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</si>
  <si>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</si>
  <si>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</si>
  <si>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</si>
  <si>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</si>
  <si>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</si>
  <si>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</si>
  <si>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</si>
  <si>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</si>
  <si>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</si>
  <si>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</si>
  <si>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</si>
  <si>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</si>
  <si>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</si>
  <si>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</si>
  <si>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</si>
  <si>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</si>
  <si>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</si>
  <si>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</si>
  <si>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</si>
  <si>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</si>
  <si>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</si>
  <si>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</si>
  <si>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</si>
  <si>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</si>
  <si>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</si>
  <si>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</si>
  <si>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</si>
  <si>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</si>
  <si>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</si>
  <si>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</si>
  <si>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</si>
  <si>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</si>
  <si>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</si>
  <si>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</si>
  <si>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</si>
  <si>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</si>
  <si>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</si>
  <si>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</si>
  <si>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</si>
  <si>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</si>
  <si>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</si>
  <si>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</si>
  <si>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</si>
  <si>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</si>
  <si>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</si>
  <si>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</si>
  <si>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</si>
  <si>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</si>
  <si>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</si>
  <si>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</si>
  <si>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</si>
  <si>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</si>
  <si>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</si>
  <si>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</si>
  <si>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</si>
  <si>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</si>
  <si>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</si>
  <si>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</si>
  <si>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</si>
  <si>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</si>
  <si>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</si>
  <si>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</si>
  <si>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</si>
  <si>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</si>
  <si>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</si>
  <si>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</si>
  <si>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</si>
  <si>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</si>
  <si>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</si>
  <si>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</si>
  <si>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</si>
  <si>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</si>
  <si>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</si>
  <si>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</si>
  <si>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</si>
  <si>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</si>
  <si>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</si>
  <si>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</si>
  <si>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</si>
  <si>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</si>
  <si>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</si>
  <si>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</si>
  <si>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</si>
  <si>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</si>
  <si>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</si>
  <si>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</si>
  <si>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</si>
  <si>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</si>
  <si>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</si>
  <si>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</si>
  <si>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</si>
  <si>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</si>
  <si>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</si>
  <si>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</si>
  <si>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</si>
  <si>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</si>
  <si>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</si>
  <si>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</si>
  <si>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</si>
  <si>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</si>
  <si>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</si>
  <si>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</si>
  <si>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</si>
  <si>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</si>
  <si>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</si>
  <si>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</si>
  <si>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</si>
  <si>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</si>
  <si>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</si>
  <si>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</si>
  <si>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</si>
  <si>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</si>
  <si>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</si>
  <si>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</si>
  <si>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</si>
  <si>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</si>
  <si>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</si>
  <si>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</si>
  <si>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</si>
  <si>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</si>
  <si>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</si>
  <si>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</si>
  <si>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</si>
  <si>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</si>
  <si>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</si>
  <si>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</si>
  <si>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</si>
  <si>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</si>
  <si>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</si>
  <si>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</si>
  <si>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</si>
  <si>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</si>
  <si>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</si>
  <si>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</si>
  <si>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</si>
  <si>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</si>
  <si>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</si>
  <si>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</si>
  <si>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</si>
  <si>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</si>
  <si>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</si>
  <si>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</si>
  <si>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</si>
  <si>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</si>
  <si>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</si>
  <si>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</si>
  <si>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</si>
  <si>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</si>
  <si>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</si>
  <si>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</si>
  <si>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</si>
  <si>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</si>
  <si>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</si>
  <si>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</si>
  <si>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</si>
  <si>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</si>
  <si>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</si>
  <si>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</si>
  <si>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</si>
  <si>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</si>
  <si>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</si>
  <si>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</si>
  <si>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</si>
  <si>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</si>
  <si>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</si>
  <si>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</si>
  <si>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</si>
  <si>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</si>
  <si>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</si>
  <si>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</si>
  <si>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</si>
  <si>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</si>
  <si>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</si>
  <si>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</si>
  <si>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</si>
  <si>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</si>
  <si>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</si>
  <si>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</si>
  <si>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</si>
  <si>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</si>
  <si>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</si>
  <si>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</si>
  <si>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</si>
  <si>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</si>
  <si>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</si>
  <si>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</si>
  <si>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</si>
  <si>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</si>
  <si>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</si>
  <si>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</si>
  <si>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</si>
  <si>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</si>
  <si>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</si>
  <si>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</si>
  <si>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</si>
  <si>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</si>
  <si>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</si>
  <si>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</si>
  <si>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</si>
  <si>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</si>
  <si>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</si>
  <si>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</si>
  <si>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</si>
  <si>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</si>
  <si>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</si>
  <si>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</si>
  <si>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</si>
  <si>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</si>
  <si>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</si>
  <si>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</si>
  <si>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</si>
  <si>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</si>
  <si>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</si>
  <si>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</si>
  <si>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</si>
  <si>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</si>
  <si>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</si>
  <si>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</si>
  <si>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</si>
  <si>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</si>
  <si>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</si>
  <si>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</si>
  <si>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</si>
  <si>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</si>
  <si>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</si>
  <si>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</si>
  <si>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</si>
  <si>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</si>
  <si>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</si>
  <si>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</si>
  <si>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</si>
  <si>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</si>
  <si>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</si>
  <si>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</si>
  <si>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</si>
  <si>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</si>
  <si>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</si>
  <si>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</si>
  <si>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</si>
  <si>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</si>
  <si>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</si>
  <si>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</si>
  <si>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</si>
  <si>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</si>
  <si>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</si>
  <si>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</si>
  <si>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</si>
  <si>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</si>
  <si>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</si>
  <si>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</si>
  <si>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</si>
  <si>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</si>
  <si>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</si>
  <si>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</si>
  <si>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</si>
  <si>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</si>
  <si>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</si>
  <si>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</si>
  <si>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</si>
  <si>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</si>
  <si>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</si>
  <si>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</si>
  <si>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</si>
  <si>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</si>
  <si>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</si>
  <si>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</si>
  <si>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</si>
  <si>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</si>
  <si>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</si>
  <si>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</si>
  <si>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</si>
  <si>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</si>
  <si>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</si>
  <si>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</si>
  <si>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</si>
  <si>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</si>
  <si>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</si>
  <si>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</si>
  <si>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</si>
  <si>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</si>
  <si>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</si>
  <si>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</si>
  <si>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</si>
  <si>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</si>
  <si>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</si>
  <si>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</si>
  <si>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</si>
  <si>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</si>
  <si>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</si>
  <si>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</si>
  <si>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</si>
  <si>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</si>
  <si>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</si>
  <si>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</si>
  <si>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</si>
  <si>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</si>
  <si>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</si>
  <si>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</si>
  <si>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</si>
  <si>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</si>
  <si>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</si>
  <si>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</si>
  <si>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</si>
  <si>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</si>
  <si>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</si>
  <si>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</si>
  <si>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</si>
  <si>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</si>
  <si>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</si>
  <si>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</si>
  <si>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</si>
  <si>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</si>
  <si>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</si>
  <si>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</si>
  <si>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</si>
  <si>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</si>
  <si>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</si>
  <si>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</si>
  <si>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</si>
  <si>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</si>
  <si>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</si>
  <si>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</si>
  <si>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</si>
  <si>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</si>
  <si>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</si>
  <si>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</si>
  <si>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</si>
  <si>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</si>
  <si>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</si>
  <si>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</si>
  <si>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</si>
  <si>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</si>
  <si>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</si>
  <si>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</si>
  <si>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</si>
  <si>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</si>
  <si>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</si>
  <si>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</si>
  <si>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</si>
  <si>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</si>
  <si>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</si>
  <si>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</si>
  <si>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</si>
  <si>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</si>
  <si>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</si>
  <si>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</si>
  <si>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</si>
  <si>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</si>
  <si>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</si>
  <si>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</si>
  <si>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</si>
  <si>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</si>
  <si>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</si>
  <si>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</si>
  <si>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</si>
  <si>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</si>
  <si>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</si>
  <si>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</si>
  <si>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</si>
  <si>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</si>
  <si>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</si>
  <si>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</si>
  <si>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</si>
  <si>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</si>
  <si>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</si>
  <si>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</si>
  <si>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</si>
  <si>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</si>
  <si>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</si>
  <si>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</si>
  <si>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</si>
  <si>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</si>
  <si>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</si>
  <si>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</si>
  <si>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</si>
  <si>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</si>
  <si>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</si>
  <si>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</si>
  <si>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</si>
  <si>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</si>
  <si>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</si>
  <si>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</si>
  <si>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</si>
  <si>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</si>
  <si>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</si>
  <si>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</si>
  <si>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</si>
  <si>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</si>
  <si>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</si>
  <si>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</si>
  <si>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</si>
  <si>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</si>
  <si>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</si>
  <si>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</si>
  <si>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</si>
  <si>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</si>
  <si>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</si>
  <si>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</si>
  <si>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</si>
  <si>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</si>
  <si>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</si>
  <si>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</si>
  <si>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</si>
  <si>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</si>
  <si>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</si>
  <si>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</si>
  <si>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</si>
  <si>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</si>
  <si>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</si>
  <si>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</si>
  <si>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</si>
  <si>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</si>
  <si>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</si>
  <si>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</si>
  <si>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</si>
  <si>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</si>
  <si>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</si>
  <si>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</si>
  <si>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</si>
  <si>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</si>
  <si>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</si>
  <si>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</si>
  <si>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</si>
  <si>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</si>
  <si>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</si>
  <si>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</si>
  <si>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</si>
  <si>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</si>
  <si>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</si>
  <si>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</si>
  <si>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</si>
  <si>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</si>
  <si>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</si>
  <si>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</si>
  <si>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</si>
  <si>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</si>
  <si>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</si>
  <si>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</si>
  <si>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</si>
  <si>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</si>
  <si>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</si>
  <si>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</si>
  <si>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</si>
  <si>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</si>
  <si>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</si>
  <si>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</si>
  <si>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</si>
  <si>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</si>
  <si>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</si>
  <si>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</si>
  <si>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</si>
  <si>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</si>
  <si>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</si>
  <si>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</si>
  <si>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</si>
  <si>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</si>
  <si>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</si>
  <si>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</si>
  <si>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</si>
  <si>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</si>
  <si>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</si>
  <si>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</si>
  <si>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</si>
  <si>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</si>
  <si>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</si>
  <si>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</si>
  <si>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</si>
  <si>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</si>
  <si>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</si>
  <si>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</si>
  <si>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</si>
  <si>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</si>
  <si>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</si>
  <si>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</si>
  <si>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</si>
  <si>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</si>
  <si>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</si>
  <si>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</si>
  <si>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</si>
  <si>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</si>
  <si>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</si>
  <si>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</si>
  <si>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</si>
  <si>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</si>
  <si>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</si>
  <si>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</si>
  <si>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</si>
  <si>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</si>
  <si>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</si>
  <si>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</si>
  <si>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</si>
  <si>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</si>
  <si>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</si>
  <si>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</si>
  <si>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</si>
  <si>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</si>
  <si>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</si>
  <si>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</si>
  <si>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</si>
  <si>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</si>
  <si>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</si>
  <si>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</si>
  <si>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</si>
  <si>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</si>
  <si>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</si>
  <si>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</si>
  <si>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</si>
  <si>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</si>
  <si>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</si>
  <si>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</si>
  <si>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</si>
  <si>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</si>
  <si>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</si>
  <si>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</si>
  <si>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</si>
  <si>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</si>
  <si>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</si>
  <si>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</si>
  <si>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</si>
  <si>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</si>
  <si>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</si>
  <si>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</si>
  <si>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</si>
  <si>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</si>
  <si>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</si>
  <si>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</si>
  <si>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</si>
  <si>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</si>
  <si>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</si>
  <si>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</si>
  <si>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</si>
  <si>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</si>
  <si>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</si>
  <si>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</si>
  <si>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</si>
  <si>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</si>
  <si>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</si>
  <si>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</si>
  <si>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</si>
  <si>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</si>
  <si>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</si>
  <si>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</si>
  <si>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</si>
  <si>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</si>
  <si>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</si>
  <si>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</si>
  <si>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</si>
  <si>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</si>
  <si>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</si>
  <si>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</si>
  <si>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</si>
  <si>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</si>
  <si>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</si>
  <si>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</si>
  <si>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</si>
  <si>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</si>
  <si>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</si>
  <si>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</si>
  <si>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</si>
  <si>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</si>
  <si>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</si>
  <si>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</si>
  <si>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</si>
  <si>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</si>
  <si>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</si>
  <si>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</si>
  <si>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</si>
  <si>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</si>
  <si>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</si>
  <si>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</si>
  <si>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</si>
  <si>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</si>
  <si>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</si>
  <si>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</si>
  <si>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</si>
  <si>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</si>
  <si>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</si>
  <si>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</si>
  <si>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</si>
  <si>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</si>
  <si>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</si>
  <si>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</si>
  <si>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</si>
  <si>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</si>
  <si>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</si>
  <si>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</si>
  <si>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</si>
  <si>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</si>
  <si>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</si>
  <si>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</si>
  <si>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</si>
  <si>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</si>
  <si>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</si>
  <si>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</si>
  <si>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</si>
  <si>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</si>
  <si>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</si>
  <si>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</si>
  <si>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</si>
  <si>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</si>
  <si>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</si>
  <si>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</si>
  <si>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</si>
  <si>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</si>
  <si>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</si>
  <si>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</si>
  <si>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</si>
  <si>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</si>
  <si>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</si>
  <si>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</si>
  <si>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</si>
  <si>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</si>
  <si>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</si>
  <si>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</si>
  <si>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</si>
  <si>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</si>
  <si>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</si>
  <si>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</si>
  <si>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</si>
  <si>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</si>
  <si>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</si>
  <si>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</si>
  <si>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</si>
  <si>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</si>
  <si>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</si>
  <si>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</si>
  <si>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</si>
  <si>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</si>
  <si>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</si>
  <si>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</si>
  <si>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</si>
  <si>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</si>
  <si>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</si>
  <si>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</si>
  <si>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</si>
  <si>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</si>
  <si>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</si>
  <si>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</si>
  <si>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</si>
  <si>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</si>
  <si>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</si>
  <si>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</si>
  <si>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</si>
  <si>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</si>
  <si>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</si>
  <si>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</si>
  <si>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</si>
  <si>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</si>
  <si>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</si>
  <si>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</si>
  <si>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</si>
  <si>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</si>
  <si>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</si>
  <si>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</si>
  <si>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</si>
  <si>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</si>
  <si>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</si>
  <si>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</si>
  <si>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</si>
  <si>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</si>
  <si>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</si>
  <si>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</si>
  <si>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</si>
  <si>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</si>
  <si>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</si>
  <si>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</si>
  <si>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</si>
  <si>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</si>
  <si>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</si>
  <si>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</si>
  <si>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</si>
  <si>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</si>
  <si>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</si>
  <si>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</si>
  <si>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</si>
  <si>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</si>
  <si>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</si>
  <si>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</si>
  <si>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</si>
  <si>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</si>
  <si>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</si>
  <si>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</si>
  <si>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</si>
  <si>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</si>
  <si>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</si>
  <si>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</si>
  <si>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</si>
  <si>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</si>
  <si>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</si>
  <si>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</si>
  <si>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</si>
  <si>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</si>
  <si>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</si>
  <si>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</si>
  <si>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</si>
  <si>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</si>
  <si>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</si>
  <si>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</si>
  <si>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</si>
  <si>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</si>
  <si>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</si>
  <si>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</si>
  <si>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</si>
  <si>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</si>
  <si>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</si>
  <si>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</si>
  <si>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</si>
  <si>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</si>
  <si>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</si>
  <si>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</si>
  <si>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</si>
  <si>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</si>
  <si>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</si>
  <si>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</si>
  <si>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</si>
  <si>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</si>
  <si>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</si>
  <si>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</si>
  <si>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</si>
  <si>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</si>
  <si>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</si>
  <si>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</si>
  <si>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</si>
  <si>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</si>
  <si>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</si>
  <si>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</si>
  <si>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</si>
  <si>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</si>
  <si>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</si>
  <si>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</si>
  <si>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</si>
  <si>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</si>
  <si>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</si>
  <si>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</si>
  <si>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</si>
  <si>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</si>
  <si>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</si>
  <si>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</si>
  <si>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</si>
  <si>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</si>
  <si>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</si>
  <si>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</si>
  <si>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</si>
  <si>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</si>
  <si>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</si>
  <si>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</si>
  <si>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</si>
  <si>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</si>
  <si>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</si>
  <si>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</si>
  <si>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</si>
  <si>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</si>
  <si>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</si>
  <si>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</si>
  <si>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</si>
  <si>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</si>
  <si>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</si>
  <si>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</si>
  <si>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</si>
  <si>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</si>
  <si>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</si>
  <si>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</si>
  <si>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</si>
  <si>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</si>
  <si>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</si>
  <si>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</si>
  <si>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</si>
  <si>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</si>
  <si>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</si>
  <si>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</si>
  <si>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</si>
  <si>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</si>
  <si>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</si>
  <si>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</si>
  <si>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</si>
  <si>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</si>
  <si>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</si>
  <si>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</si>
  <si>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</si>
  <si>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</si>
  <si>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</si>
  <si>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</si>
  <si>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</si>
  <si>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</si>
  <si>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</si>
  <si>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</si>
  <si>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</si>
  <si>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</si>
  <si>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</si>
  <si>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</si>
  <si>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</si>
  <si>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</si>
  <si>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</si>
  <si>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</si>
  <si>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</si>
  <si>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</si>
  <si>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</si>
  <si>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</si>
  <si>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</si>
  <si>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</si>
  <si>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</si>
  <si>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</si>
  <si>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</si>
  <si>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</si>
  <si>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</si>
  <si>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</si>
  <si>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</si>
  <si>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</si>
  <si>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</si>
  <si>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</si>
  <si>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</si>
  <si>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</si>
  <si>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</si>
  <si>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</si>
  <si>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</si>
  <si>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</si>
  <si>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</si>
  <si>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</si>
  <si>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</si>
  <si>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</si>
  <si>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</si>
  <si>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</si>
  <si>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</si>
  <si>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</si>
  <si>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</si>
  <si>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</si>
  <si>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</si>
  <si>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</si>
  <si>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</si>
  <si>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</si>
  <si>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</si>
  <si>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</si>
  <si>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</si>
  <si>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</si>
  <si>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</si>
  <si>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</si>
  <si>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</si>
  <si>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</si>
  <si>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</si>
  <si>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</si>
  <si>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</si>
  <si>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</si>
  <si>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</si>
  <si>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</si>
  <si>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</si>
  <si>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</si>
  <si>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</si>
  <si>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</si>
  <si>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</si>
  <si>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</si>
  <si>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</si>
  <si>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</si>
  <si>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</si>
  <si>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</si>
  <si>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</si>
  <si>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</si>
  <si>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</si>
  <si>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</si>
  <si>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</si>
  <si>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</si>
  <si>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</si>
  <si>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</si>
  <si>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</si>
  <si>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</si>
  <si>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</si>
  <si>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</si>
  <si>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</si>
  <si>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</si>
  <si>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</si>
  <si>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</si>
  <si>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</si>
  <si>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</si>
  <si>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</si>
  <si>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</si>
  <si>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</si>
  <si>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</si>
  <si>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</si>
  <si>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</si>
  <si>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</si>
  <si>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</si>
  <si>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</si>
  <si>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</si>
  <si>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</si>
  <si>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</si>
  <si>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</si>
  <si>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</si>
  <si>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</si>
  <si>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</si>
  <si>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</si>
  <si>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</si>
  <si>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</si>
  <si>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</si>
  <si>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</si>
  <si>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</si>
  <si>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</si>
  <si>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</si>
  <si>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</si>
  <si>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</si>
  <si>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</si>
  <si>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</si>
  <si>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</si>
  <si>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</si>
  <si>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</si>
  <si>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</si>
  <si>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</si>
  <si>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</si>
  <si>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</si>
  <si>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</si>
  <si>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</si>
  <si>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</si>
  <si>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</si>
  <si>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</si>
  <si>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</si>
  <si>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</si>
  <si>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</si>
  <si>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</si>
  <si>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</si>
  <si>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</si>
  <si>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</si>
  <si>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</si>
  <si>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</si>
  <si>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</si>
  <si>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</si>
  <si>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</si>
  <si>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</si>
  <si>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</si>
  <si>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</si>
  <si>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</si>
  <si>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</si>
  <si>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</si>
  <si>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</si>
  <si>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</si>
  <si>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</si>
  <si>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</si>
  <si>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</si>
  <si>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</si>
  <si>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</si>
  <si>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</si>
  <si>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</si>
  <si>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</si>
  <si>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</si>
  <si>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</si>
  <si>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</si>
  <si>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</si>
  <si>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</si>
  <si>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</si>
  <si>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</si>
  <si>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</si>
  <si>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</si>
  <si>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</si>
  <si>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</si>
  <si>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</si>
  <si>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</si>
  <si>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</si>
  <si>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</si>
  <si>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</si>
  <si>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</si>
  <si>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</si>
  <si>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</si>
  <si>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</si>
  <si>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</si>
  <si>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</si>
  <si>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</si>
  <si>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</si>
  <si>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</si>
  <si>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</si>
  <si>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</si>
  <si>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</si>
  <si>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</si>
  <si>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</si>
  <si>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</si>
  <si>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</si>
  <si>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</si>
  <si>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</si>
  <si>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</si>
  <si>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</si>
  <si>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</si>
  <si>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</si>
  <si>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</si>
  <si>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</si>
  <si>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</si>
  <si>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</si>
  <si>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</si>
  <si>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</si>
  <si>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</si>
  <si>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</si>
  <si>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</si>
  <si>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</si>
  <si>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</si>
  <si>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</si>
  <si>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</si>
  <si>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</si>
  <si>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</si>
  <si>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</si>
  <si>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</si>
  <si>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</si>
  <si>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</si>
  <si>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</si>
  <si>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</si>
  <si>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</si>
  <si>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</si>
  <si>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</si>
  <si>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</si>
  <si>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</si>
  <si>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</si>
  <si>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</si>
  <si>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</si>
  <si>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</si>
  <si>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</si>
  <si>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</si>
  <si>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</si>
  <si>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</si>
  <si>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</si>
  <si>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</si>
  <si>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</si>
  <si>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</si>
  <si>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</si>
  <si>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</si>
  <si>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</si>
  <si>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</si>
  <si>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</si>
  <si>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</si>
  <si>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</si>
  <si>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</si>
  <si>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</si>
  <si>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</si>
  <si>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</si>
  <si>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</si>
  <si>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</si>
  <si>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</si>
  <si>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</si>
  <si>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</si>
  <si>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</si>
  <si>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</si>
  <si>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</si>
  <si>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</si>
  <si>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</si>
  <si>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</si>
  <si>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</si>
  <si>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</si>
  <si>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</si>
  <si>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</si>
  <si>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</si>
  <si>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</si>
  <si>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</si>
  <si>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</si>
  <si>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</si>
  <si>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</si>
  <si>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</si>
  <si>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</si>
  <si>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</si>
  <si>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</si>
  <si>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</si>
  <si>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</si>
  <si>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</si>
  <si>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</si>
  <si>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</si>
  <si>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</si>
  <si>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</si>
  <si>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</si>
  <si>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</si>
  <si>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</si>
  <si>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</si>
  <si>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</si>
  <si>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</si>
  <si>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</si>
  <si>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</si>
  <si>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</si>
  <si>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</si>
  <si>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</si>
  <si>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</si>
  <si>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</si>
  <si>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</si>
  <si>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</si>
  <si>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</si>
  <si>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</si>
  <si>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</si>
  <si>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</si>
  <si>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</si>
  <si>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</si>
  <si>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</si>
  <si>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</si>
  <si>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</si>
  <si>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</si>
  <si>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</si>
  <si>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</si>
  <si>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</si>
  <si>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</si>
  <si>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</si>
  <si>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</si>
  <si>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</si>
  <si>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</si>
  <si>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</si>
  <si>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</si>
  <si>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</si>
  <si>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</si>
  <si>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</si>
  <si>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</si>
  <si>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</si>
  <si>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</si>
  <si>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</si>
  <si>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</si>
  <si>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</si>
  <si>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</si>
  <si>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</si>
  <si>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</si>
  <si>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</si>
  <si>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</si>
  <si>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</si>
  <si>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</si>
  <si>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</si>
  <si>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</si>
  <si>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</si>
  <si>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</si>
  <si>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</si>
  <si>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</si>
  <si>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</si>
  <si>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</si>
  <si>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</si>
  <si>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</si>
  <si>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</si>
  <si>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</si>
  <si>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</si>
  <si>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</si>
  <si>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</si>
  <si>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</si>
  <si>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</si>
  <si>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</si>
  <si>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</si>
  <si>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</si>
  <si>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</si>
  <si>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</si>
  <si>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</si>
  <si>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</si>
  <si>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</si>
  <si>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</si>
  <si>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</si>
  <si>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</si>
  <si>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</si>
  <si>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</si>
  <si>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</si>
  <si>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</si>
  <si>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</si>
  <si>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</si>
  <si>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</si>
  <si>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</si>
  <si>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</si>
  <si>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</si>
  <si>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</si>
  <si>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</si>
  <si>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</si>
  <si>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</si>
  <si>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</si>
  <si>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</si>
  <si>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</si>
  <si>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</si>
  <si>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</si>
  <si>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</si>
  <si>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</si>
  <si>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</si>
  <si>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</si>
  <si>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</si>
  <si>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</si>
  <si>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</si>
  <si>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</si>
  <si>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</si>
  <si>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</si>
  <si>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</si>
  <si>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</si>
  <si>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</si>
  <si>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</si>
  <si>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</si>
  <si>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</si>
  <si>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</si>
  <si>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</si>
  <si>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</si>
  <si>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</si>
  <si>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</si>
  <si>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</si>
  <si>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</si>
  <si>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</si>
  <si>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</si>
  <si>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</si>
  <si>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</si>
  <si>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</si>
  <si>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</si>
  <si>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</si>
  <si>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</si>
  <si>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</si>
  <si>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</si>
  <si>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</si>
  <si>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</si>
  <si>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</si>
  <si>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</si>
  <si>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</si>
  <si>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</si>
  <si>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</si>
  <si>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</si>
  <si>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</si>
  <si>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</si>
  <si>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</si>
  <si>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</si>
  <si>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</si>
  <si>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</si>
  <si>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</si>
  <si>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</si>
  <si>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</si>
  <si>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</si>
  <si>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</si>
  <si>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</si>
  <si>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</si>
  <si>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</si>
  <si>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</si>
  <si>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</si>
  <si>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</si>
  <si>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</si>
  <si>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</si>
  <si>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</si>
  <si>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</si>
  <si>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</si>
  <si>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</si>
  <si>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</si>
  <si>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</si>
  <si>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</si>
  <si>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</si>
  <si>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</si>
  <si>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</si>
  <si>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</si>
  <si>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</si>
  <si>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</si>
  <si>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</si>
  <si>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</si>
  <si>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</si>
  <si>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</si>
  <si>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</si>
  <si>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</si>
  <si>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</si>
  <si>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</si>
  <si>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</si>
  <si>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</si>
  <si>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</si>
  <si>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</si>
  <si>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</si>
  <si>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</si>
  <si>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</si>
  <si>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</si>
  <si>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</si>
  <si>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</si>
  <si>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</si>
  <si>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</si>
  <si>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</si>
  <si>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</si>
  <si>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</si>
  <si>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</si>
  <si>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</si>
  <si>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</si>
  <si>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</si>
  <si>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</si>
  <si>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</si>
  <si>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</si>
  <si>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</si>
  <si>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</si>
  <si>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</si>
  <si>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</si>
  <si>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</si>
  <si>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</si>
  <si>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</si>
  <si>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</si>
  <si>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</si>
  <si>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</si>
  <si>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</si>
  <si>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</si>
  <si>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</si>
  <si>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</si>
  <si>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</si>
  <si>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</si>
  <si>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</si>
  <si>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</si>
  <si>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</si>
  <si>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</si>
  <si>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</si>
  <si>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</si>
  <si>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</si>
  <si>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</si>
  <si>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</si>
  <si>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</si>
  <si>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</si>
  <si>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</si>
  <si>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</si>
  <si>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</si>
  <si>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</si>
  <si>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</si>
  <si>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</si>
  <si>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</si>
  <si>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</si>
  <si>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</si>
  <si>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</si>
  <si>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</si>
  <si>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</si>
  <si>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</si>
  <si>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</si>
  <si>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</si>
  <si>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</si>
  <si>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</si>
  <si>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</si>
  <si>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</si>
  <si>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</si>
  <si>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</si>
  <si>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</si>
  <si>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</si>
  <si>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</si>
  <si>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</si>
  <si>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</si>
  <si>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</si>
  <si>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</si>
  <si>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</si>
  <si>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</si>
  <si>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</si>
  <si>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</si>
  <si>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</si>
  <si>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</si>
  <si>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</si>
  <si>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</si>
  <si>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</si>
  <si>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</si>
  <si>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</si>
  <si>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</si>
  <si>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</si>
  <si>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</si>
  <si>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</si>
  <si>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</si>
  <si>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</si>
  <si>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</si>
  <si>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</si>
  <si>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</si>
  <si>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</si>
  <si>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</si>
  <si>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</si>
  <si>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</si>
  <si>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</si>
  <si>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</si>
  <si>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</si>
  <si>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</si>
  <si>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</si>
  <si>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</si>
  <si>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</si>
  <si>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</si>
  <si>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</si>
  <si>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</si>
  <si>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</si>
  <si>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</si>
  <si>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</si>
  <si>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</si>
  <si>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</si>
  <si>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</si>
  <si>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</si>
  <si>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</si>
  <si>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</si>
  <si>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</si>
  <si>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</si>
  <si>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</si>
  <si>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</si>
  <si>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</si>
  <si>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</si>
  <si>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</si>
  <si>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</si>
  <si>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</si>
  <si>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</si>
  <si>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</si>
  <si>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</si>
  <si>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</si>
  <si>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</si>
  <si>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</si>
  <si>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</si>
  <si>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</si>
  <si>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</si>
  <si>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</si>
  <si>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</si>
  <si>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</si>
  <si>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</si>
  <si>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</si>
  <si>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</si>
  <si>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</si>
  <si>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</si>
  <si>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</si>
  <si>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</si>
  <si>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</si>
  <si>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</si>
  <si>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</si>
  <si>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</si>
  <si>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</si>
  <si>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</si>
  <si>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</si>
  <si>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</si>
  <si>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</si>
  <si>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</si>
  <si>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</si>
  <si>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</si>
  <si>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</si>
  <si>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</si>
  <si>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</si>
  <si>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</si>
  <si>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</si>
  <si>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</si>
  <si>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</si>
  <si>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</si>
  <si>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</si>
  <si>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</si>
  <si>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</si>
  <si>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</si>
  <si>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</si>
  <si>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</si>
  <si>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</si>
  <si>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</si>
  <si>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</si>
  <si>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</si>
  <si>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</si>
  <si>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</si>
  <si>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</si>
  <si>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</si>
  <si>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</si>
  <si>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</si>
  <si>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</si>
  <si>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</si>
  <si>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</si>
  <si>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</si>
  <si>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</si>
  <si>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</si>
  <si>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</si>
  <si>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</si>
  <si>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</si>
  <si>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</si>
  <si>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</si>
  <si>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</si>
  <si>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</si>
  <si>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</si>
  <si>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</si>
  <si>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</si>
  <si>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</si>
  <si>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</si>
  <si>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</si>
  <si>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</si>
  <si>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</si>
  <si>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</si>
  <si>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</si>
  <si>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</si>
  <si>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</si>
  <si>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</si>
  <si>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</si>
  <si>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</si>
  <si>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</si>
  <si>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</si>
  <si>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</si>
  <si>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</si>
  <si>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</si>
  <si>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</si>
  <si>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</si>
  <si>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</si>
  <si>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</si>
  <si>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</si>
  <si>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</si>
  <si>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</si>
  <si>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</si>
  <si>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</si>
  <si>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</si>
  <si>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</si>
  <si>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</si>
  <si>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</si>
  <si>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</si>
  <si>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</si>
  <si>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</si>
  <si>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</si>
  <si>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</si>
  <si>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</si>
  <si>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</si>
  <si>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</si>
  <si>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</si>
  <si>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</si>
  <si>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</si>
  <si>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</si>
  <si>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</si>
  <si>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</si>
  <si>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</si>
  <si>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</si>
  <si>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</si>
  <si>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</si>
  <si>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</si>
  <si>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</si>
  <si>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</si>
  <si>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</si>
  <si>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</si>
  <si>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</si>
  <si>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</si>
  <si>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</si>
  <si>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</si>
  <si>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</si>
  <si>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</si>
  <si>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</si>
  <si>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</si>
  <si>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</si>
  <si>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</si>
  <si>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</si>
  <si>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</si>
  <si>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</si>
  <si>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</si>
  <si>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</si>
  <si>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</si>
  <si>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</si>
  <si>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</si>
  <si>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</si>
  <si>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</si>
  <si>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</si>
  <si>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</si>
  <si>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</si>
  <si>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</si>
  <si>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</si>
  <si>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</si>
  <si>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</si>
  <si>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</si>
  <si>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</si>
  <si>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</si>
  <si>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</si>
  <si>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</si>
  <si>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</si>
  <si>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</si>
  <si>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</si>
  <si>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</si>
  <si>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</si>
  <si>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</si>
  <si>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</si>
  <si>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</si>
  <si>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</si>
  <si>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</si>
  <si>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</si>
  <si>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</si>
  <si>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</si>
  <si>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</si>
  <si>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</si>
  <si>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</si>
  <si>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</si>
  <si>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</si>
  <si>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</si>
  <si>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</si>
  <si>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</si>
  <si>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</si>
  <si>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</si>
  <si>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</si>
  <si>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</si>
  <si>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</si>
  <si>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</si>
  <si>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</si>
  <si>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</si>
  <si>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</si>
  <si>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</si>
  <si>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</si>
  <si>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</si>
  <si>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</si>
  <si>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</si>
  <si>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</si>
  <si>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</si>
  <si>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</si>
  <si>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</si>
  <si>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</si>
  <si>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</si>
  <si>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</si>
  <si>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</si>
  <si>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</si>
  <si>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</si>
  <si>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</si>
  <si>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</si>
  <si>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</si>
  <si>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</si>
  <si>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</si>
  <si>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</si>
  <si>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</si>
  <si>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</si>
  <si>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</si>
  <si>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</si>
  <si>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</si>
  <si>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</si>
  <si>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</si>
  <si>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</si>
  <si>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</si>
  <si>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</si>
  <si>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No,187,Huanhe St.,Xizhi Dist.,New Taipei City 221,Taiwan</t>
  </si>
  <si>
    <t>kangyang@kangyang.com.tw</t>
  </si>
  <si>
    <t>886-2-2692-1498</t>
  </si>
  <si>
    <t>Q.A. Department / Section Chief</t>
  </si>
  <si>
    <t>Kang Yang Hardware Enterprises Co., Ltd.</t>
    <phoneticPr fontId="84" type="noConversion"/>
  </si>
  <si>
    <t>Leo Wu</t>
    <phoneticPr fontId="84" type="noConversion"/>
  </si>
  <si>
    <t>http://tw.kangyang.com/article.php?id=58</t>
    <phoneticPr fontId="84" type="noConversion"/>
  </si>
  <si>
    <t>中文 Chinese</t>
  </si>
  <si>
    <t xml:space="preserve"> 3-12</t>
    <phoneticPr fontId="134" type="noConversion"/>
  </si>
  <si>
    <t xml:space="preserve"> 3-15</t>
    <phoneticPr fontId="134" type="noConversion"/>
  </si>
  <si>
    <t xml:space="preserve"> 3-4</t>
    <phoneticPr fontId="134" type="noConversion"/>
  </si>
  <si>
    <t xml:space="preserve"> 3-5</t>
    <phoneticPr fontId="134" type="noConversion"/>
  </si>
  <si>
    <t xml:space="preserve"> 3-6</t>
    <phoneticPr fontId="134" type="noConversion"/>
  </si>
  <si>
    <t xml:space="preserve"> 3-8</t>
    <phoneticPr fontId="134" type="noConversion"/>
  </si>
  <si>
    <t xml:space="preserve"> 4-10</t>
    <phoneticPr fontId="134" type="noConversion"/>
  </si>
  <si>
    <t xml:space="preserve"> 4-15</t>
    <phoneticPr fontId="134" type="noConversion"/>
  </si>
  <si>
    <t xml:space="preserve"> 4-3</t>
    <phoneticPr fontId="134" type="noConversion"/>
  </si>
  <si>
    <t xml:space="preserve"> 4-6</t>
    <phoneticPr fontId="134" type="noConversion"/>
  </si>
  <si>
    <t>12O</t>
    <phoneticPr fontId="134" type="noConversion"/>
  </si>
  <si>
    <t>3-4.5</t>
  </si>
  <si>
    <t>ASS-10(3M)</t>
  </si>
  <si>
    <t>ASS-6(3M)</t>
    <phoneticPr fontId="134" type="noConversion"/>
  </si>
  <si>
    <t>BS-19</t>
    <phoneticPr fontId="134" type="noConversion"/>
  </si>
  <si>
    <t>BSS-6(3M)</t>
  </si>
  <si>
    <t>CHS-3</t>
    <phoneticPr fontId="135" type="noConversion"/>
  </si>
  <si>
    <t>CM-19S(3M)</t>
  </si>
  <si>
    <t>FF-7
=FF-7A
+FF-7B</t>
    <phoneticPr fontId="135" type="noConversion"/>
  </si>
  <si>
    <t>HP-15</t>
  </si>
  <si>
    <t>HP-6</t>
  </si>
  <si>
    <t>HP-8</t>
  </si>
  <si>
    <t>JSS-9.5</t>
    <phoneticPr fontId="135" type="noConversion"/>
  </si>
  <si>
    <t>LCS-8</t>
  </si>
  <si>
    <t>LED-19*</t>
  </si>
  <si>
    <t>LED-22*</t>
  </si>
  <si>
    <t>LEDH-11</t>
  </si>
  <si>
    <t>LEDH-15</t>
  </si>
  <si>
    <t>LEDH-2</t>
  </si>
  <si>
    <t>LEDH-2.5</t>
  </si>
  <si>
    <t>LEDH-4</t>
  </si>
  <si>
    <t>LEDH-5</t>
  </si>
  <si>
    <t>LEDH-7</t>
  </si>
  <si>
    <t>LEDH-7.5</t>
  </si>
  <si>
    <t>LEDS-5</t>
  </si>
  <si>
    <t>LEDS-9.5</t>
  </si>
  <si>
    <t>LPE1-5-16</t>
    <phoneticPr fontId="134" type="noConversion"/>
  </si>
  <si>
    <t>LPE1-5-19</t>
    <phoneticPr fontId="134" type="noConversion"/>
  </si>
  <si>
    <t>M-2(N)</t>
    <phoneticPr fontId="135" type="noConversion"/>
  </si>
  <si>
    <t>M2-12N</t>
    <phoneticPr fontId="135" type="noConversion"/>
  </si>
  <si>
    <t>M3-6N</t>
  </si>
  <si>
    <t>MADA-8</t>
    <phoneticPr fontId="135" type="noConversion"/>
  </si>
  <si>
    <t>MI3-8N</t>
    <phoneticPr fontId="135" type="noConversion"/>
  </si>
  <si>
    <t>MSP-12</t>
  </si>
  <si>
    <t>RCM-6</t>
  </si>
  <si>
    <t>RF-003</t>
    <phoneticPr fontId="135" type="noConversion"/>
  </si>
  <si>
    <t>RF-004#@I0005</t>
  </si>
  <si>
    <t>RF10-2</t>
    <phoneticPr fontId="134" type="noConversion"/>
  </si>
  <si>
    <t>RF6-1.5#@I0005</t>
  </si>
  <si>
    <t>RF8-1.4</t>
    <phoneticPr fontId="134" type="noConversion"/>
  </si>
  <si>
    <t>RVS1-4#@</t>
  </si>
  <si>
    <t>SF-006</t>
  </si>
  <si>
    <t>SR3.5-5.5</t>
  </si>
  <si>
    <t>SR3-6.5</t>
    <phoneticPr fontId="134" type="noConversion"/>
  </si>
  <si>
    <t>TO-220</t>
  </si>
  <si>
    <t>TO-220A</t>
  </si>
  <si>
    <t>TO-3P</t>
  </si>
  <si>
    <t>TP-10</t>
    <phoneticPr fontId="135" type="noConversion"/>
  </si>
  <si>
    <t>WCC-2</t>
  </si>
  <si>
    <t>WS3-8</t>
  </si>
  <si>
    <t>YJ-100</t>
  </si>
  <si>
    <t>YJ-100(B)</t>
    <phoneticPr fontId="134" type="noConversion"/>
  </si>
  <si>
    <t>YJ-203</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</si>
</sst>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36">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sz val="11"/>
      <color rgb="FFFF0000"/>
      <name val="ＭＳ Ｐゴシック"/>
    </font>
    <font>
      <sz val="11"/>
      <name val="ＭＳ Ｐゴシック"/>
    </font>
    <font>
      <sz val="11"/>
      <color rgb="FFFF0000"/>
      <name val="맑은 고딕"/>
      <family val="2"/>
      <charset val="129"/>
    </font>
    <font>
      <sz val="11"/>
      <name val="맑은 고딕"/>
      <family val="2"/>
      <charset val="129"/>
    </font>
    <font>
      <u/>
      <sz val="12"/>
      <color indexed="12"/>
      <name val="新細明體"/>
      <family val="3"/>
      <charset val="128"/>
      <scheme val="major"/>
    </font>
    <font>
      <sz val="12"/>
      <name val="新細明體"/>
      <family val="3"/>
      <charset val="128"/>
      <scheme val="major"/>
    </font>
    <font>
      <sz val="12"/>
      <color theme="1"/>
      <name val="Calibri"/>
      <family val="2"/>
    </font>
    <font>
      <sz val="12"/>
      <name val="Calibri"/>
      <family val="2"/>
    </font>
    <font>
      <sz val="9"/>
      <name val="新細明體"/>
      <family val="2"/>
      <charset val="136"/>
      <scheme val="minor"/>
    </font>
    <font>
      <sz val="9"/>
      <name val="新細明體"/>
      <family val="1"/>
      <charset val="136"/>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s>
  <cellStyleXfs count="832">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96">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33" fillId="0" borderId="84" xfId="0" applyFont="1" applyFill="1" applyBorder="1" applyAlignment="1" applyProtection="1">
      <alignment vertical="center" wrapText="1"/>
      <protection locked="0"/>
    </xf>
    <xf numFmtId="0" fontId="133" fillId="0" borderId="84" xfId="0" applyFont="1" applyFill="1" applyBorder="1" applyAlignment="1" applyProtection="1">
      <alignment vertical="center"/>
      <protection locked="0"/>
    </xf>
    <xf numFmtId="0" fontId="133" fillId="0" borderId="85" xfId="0" applyFont="1" applyFill="1" applyBorder="1" applyAlignment="1" applyProtection="1">
      <alignmen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30" fillId="45" borderId="56" xfId="831" applyNumberFormat="1" applyFont="1" applyFill="1" applyBorder="1" applyAlignment="1" applyProtection="1">
      <alignment horizontal="left" vertical="center" wrapText="1"/>
      <protection locked="0"/>
    </xf>
    <xf numFmtId="49" fontId="131" fillId="45" borderId="11" xfId="0" applyNumberFormat="1" applyFont="1" applyFill="1" applyBorder="1" applyAlignment="1" applyProtection="1">
      <alignment horizontal="left" vertical="center" wrapText="1"/>
      <protection locked="0"/>
    </xf>
    <xf numFmtId="49" fontId="131" fillId="45" borderId="33" xfId="0"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81" fontId="17" fillId="45" borderId="31" xfId="0" applyNumberFormat="1" applyFont="1" applyFill="1" applyBorder="1" applyAlignment="1" applyProtection="1">
      <alignment horizontal="left" wrapText="1"/>
      <protection locked="0"/>
    </xf>
    <xf numFmtId="181"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0" fontId="0" fillId="0" borderId="56"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33" xfId="0" applyBorder="1" applyAlignment="1" applyProtection="1">
      <alignment horizontal="left"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49" fontId="18" fillId="0" borderId="56" xfId="0" applyNumberFormat="1" applyFont="1" applyFill="1" applyBorder="1" applyAlignment="1" applyProtection="1">
      <alignment horizontal="left" vertical="center" wrapText="1"/>
      <protection locked="0"/>
    </xf>
    <xf numFmtId="49" fontId="18" fillId="0" borderId="11" xfId="0" applyNumberFormat="1" applyFont="1" applyFill="1" applyBorder="1" applyAlignment="1" applyProtection="1">
      <alignment horizontal="left" vertical="center" wrapText="1"/>
      <protection locked="0"/>
    </xf>
    <xf numFmtId="49" fontId="18" fillId="0" borderId="33" xfId="0" applyNumberFormat="1" applyFont="1" applyFill="1" applyBorder="1" applyAlignment="1" applyProtection="1">
      <alignment horizontal="left" vertical="center" wrapText="1"/>
      <protection locked="0"/>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32" fillId="0" borderId="86" xfId="0" applyNumberFormat="1" applyFont="1" applyFill="1" applyBorder="1" applyAlignment="1" applyProtection="1">
      <alignment horizontal="left" vertical="center" wrapText="1"/>
      <protection locked="0"/>
    </xf>
    <xf numFmtId="0" fontId="132" fillId="0" borderId="86" xfId="0" applyNumberFormat="1" applyFont="1" applyFill="1" applyBorder="1" applyAlignment="1" applyProtection="1">
      <alignment horizontal="left" vertical="center" wrapText="1"/>
      <protection locked="0"/>
    </xf>
    <xf numFmtId="0" fontId="132" fillId="0" borderId="86" xfId="0" applyFont="1" applyFill="1" applyBorder="1" applyAlignment="1" applyProtection="1">
      <alignment horizontal="left" vertical="center"/>
      <protection locked="0"/>
    </xf>
  </cellXfs>
  <cellStyles count="832">
    <cellStyle name="20% - Accent1 2" xfId="6"/>
    <cellStyle name="20% - Accent1 2 2" xfId="596"/>
    <cellStyle name="20% - Accent1 2 2 2" xfId="759"/>
    <cellStyle name="20% - Accent1 2 3" xfId="712"/>
    <cellStyle name="20% - Accent1 3" xfId="806"/>
    <cellStyle name="20% - Accent2 2" xfId="7"/>
    <cellStyle name="20% - Accent2 2 2" xfId="597"/>
    <cellStyle name="20% - Accent2 2 2 2" xfId="760"/>
    <cellStyle name="20% - Accent2 2 3" xfId="713"/>
    <cellStyle name="20% - Accent2 3" xfId="809"/>
    <cellStyle name="20% - Accent3 2" xfId="8"/>
    <cellStyle name="20% - Accent3 2 2" xfId="598"/>
    <cellStyle name="20% - Accent3 2 2 2" xfId="761"/>
    <cellStyle name="20% - Accent3 2 3" xfId="714"/>
    <cellStyle name="20% - Accent3 3" xfId="812"/>
    <cellStyle name="20% - Accent4 2" xfId="9"/>
    <cellStyle name="20% - Accent4 2 2" xfId="599"/>
    <cellStyle name="20% - Accent4 2 2 2" xfId="762"/>
    <cellStyle name="20% - Accent4 2 3" xfId="715"/>
    <cellStyle name="20% - Accent4 3" xfId="815"/>
    <cellStyle name="20% - Accent5 2" xfId="10"/>
    <cellStyle name="20% - Accent5 2 2" xfId="600"/>
    <cellStyle name="20% - Accent5 2 2 2" xfId="763"/>
    <cellStyle name="20% - Accent5 2 3" xfId="716"/>
    <cellStyle name="20% - Accent5 3" xfId="818"/>
    <cellStyle name="20% - Accent6 2" xfId="11"/>
    <cellStyle name="20% - Accent6 2 2" xfId="601"/>
    <cellStyle name="20% - Accent6 2 2 2" xfId="764"/>
    <cellStyle name="20% - Accent6 2 3" xfId="717"/>
    <cellStyle name="20% - Accent6 3" xfId="821"/>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cellStyle name="40% - Accent1 2 2" xfId="602"/>
    <cellStyle name="40% - Accent1 2 2 2" xfId="765"/>
    <cellStyle name="40% - Accent1 2 3" xfId="718"/>
    <cellStyle name="40% - Accent1 3" xfId="807"/>
    <cellStyle name="40% - Accent2 2" xfId="13"/>
    <cellStyle name="40% - Accent2 2 2" xfId="603"/>
    <cellStyle name="40% - Accent2 2 2 2" xfId="766"/>
    <cellStyle name="40% - Accent2 2 3" xfId="719"/>
    <cellStyle name="40% - Accent2 3" xfId="810"/>
    <cellStyle name="40% - Accent3 2" xfId="14"/>
    <cellStyle name="40% - Accent3 2 2" xfId="604"/>
    <cellStyle name="40% - Accent3 2 2 2" xfId="767"/>
    <cellStyle name="40% - Accent3 2 3" xfId="720"/>
    <cellStyle name="40% - Accent3 3" xfId="813"/>
    <cellStyle name="40% - Accent4 2" xfId="15"/>
    <cellStyle name="40% - Accent4 2 2" xfId="605"/>
    <cellStyle name="40% - Accent4 2 2 2" xfId="768"/>
    <cellStyle name="40% - Accent4 2 3" xfId="721"/>
    <cellStyle name="40% - Accent4 3" xfId="816"/>
    <cellStyle name="40% - Accent5 2" xfId="16"/>
    <cellStyle name="40% - Accent5 2 2" xfId="606"/>
    <cellStyle name="40% - Accent5 2 2 2" xfId="769"/>
    <cellStyle name="40% - Accent5 2 3" xfId="722"/>
    <cellStyle name="40% - Accent5 3" xfId="819"/>
    <cellStyle name="40% - Accent6 2" xfId="17"/>
    <cellStyle name="40% - Accent6 2 2" xfId="607"/>
    <cellStyle name="40% - Accent6 2 2 2" xfId="770"/>
    <cellStyle name="40% - Accent6 2 3" xfId="723"/>
    <cellStyle name="40% - Accent6 3" xfId="822"/>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cellStyle name="60% - Accent1 2 2" xfId="608"/>
    <cellStyle name="60% - Accent1 3" xfId="808"/>
    <cellStyle name="60% - Accent2 2" xfId="19"/>
    <cellStyle name="60% - Accent2 2 2" xfId="609"/>
    <cellStyle name="60% - Accent2 3" xfId="811"/>
    <cellStyle name="60% - Accent3 2" xfId="20"/>
    <cellStyle name="60% - Accent3 2 2" xfId="610"/>
    <cellStyle name="60% - Accent3 3" xfId="814"/>
    <cellStyle name="60% - Accent4 2" xfId="21"/>
    <cellStyle name="60% - Accent4 2 2" xfId="611"/>
    <cellStyle name="60% - Accent4 3" xfId="817"/>
    <cellStyle name="60% - Accent5 2" xfId="22"/>
    <cellStyle name="60% - Accent5 2 2" xfId="612"/>
    <cellStyle name="60% - Accent5 3" xfId="820"/>
    <cellStyle name="60% - Accent6 2" xfId="23"/>
    <cellStyle name="60% - Accent6 2 2" xfId="613"/>
    <cellStyle name="60% - Accent6 3" xfId="823"/>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cellStyle name="Accent1 2 2" xfId="614"/>
    <cellStyle name="Accent2 2" xfId="25"/>
    <cellStyle name="Accent2 2 2" xfId="615"/>
    <cellStyle name="Accent3 2" xfId="26"/>
    <cellStyle name="Accent3 2 2" xfId="616"/>
    <cellStyle name="Accent4 2" xfId="27"/>
    <cellStyle name="Accent4 2 2" xfId="617"/>
    <cellStyle name="Accent5 2" xfId="28"/>
    <cellStyle name="Accent5 2 2" xfId="618"/>
    <cellStyle name="Accent6 2" xfId="29"/>
    <cellStyle name="Accent6 2 2" xfId="619"/>
    <cellStyle name="Bad 2" xfId="30"/>
    <cellStyle name="Bad 2 2" xfId="620"/>
    <cellStyle name="Bad 3" xfId="31"/>
    <cellStyle name="Bad 3 2" xfId="621"/>
    <cellStyle name="Calculation 2" xfId="32"/>
    <cellStyle name="Calculation 2 2" xfId="622"/>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4"/>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Linked Cell 2" xfId="500"/>
    <cellStyle name="Neutral 2" xfId="501"/>
    <cellStyle name="Neutral 2 2" xfId="633"/>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2" xfId="588"/>
    <cellStyle name="Total 2" xfId="589"/>
    <cellStyle name="Warning Text 2" xfId="590"/>
    <cellStyle name="一般" xfId="0" builtinId="0"/>
    <cellStyle name="一般 7" xfId="592"/>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超連結" xfId="831" builtinId="8"/>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cellStyle name="標準 2 2" xfId="594"/>
    <cellStyle name="標準 2 3" xfId="595"/>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xmlns=""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xmlns=""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xmlns=""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xmlns=""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tw.kangyang.com/article.php?id=58" TargetMode="External"/><Relationship Id="rId2" Type="http://schemas.openxmlformats.org/officeDocument/2006/relationships/hyperlink" Target="mailto:kangyang@kangyang.com.tw" TargetMode="External"/><Relationship Id="rId1" Type="http://schemas.openxmlformats.org/officeDocument/2006/relationships/hyperlink" Target="mailto:kangyang@kangyang.com.tw"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 网站：(http://www.responsiblemineralsinitiative.org/)</v>
      </c>
      <c r="B1" s="179"/>
    </row>
    <row r="2" spans="1:2" ht="15">
      <c r="A2" s="94" t="str">
        <f ca="1">OFFSET(L!$C$1,MATCH("Instructions"&amp;ADDRESS(ROW(),COLUMN(),4),L!$A:$A,0)-1,SL,,)</f>
        <v>介绍</v>
      </c>
      <c r="B2" s="179"/>
    </row>
    <row r="3" spans="1:2" ht="168.75" customHeight="1">
      <c r="A3" s="93"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79"/>
    </row>
    <row r="4" spans="1:2" ht="16.5" customHeight="1">
      <c r="A4" s="218"/>
      <c r="B4" s="179"/>
    </row>
    <row r="5" spans="1:2" ht="42" customHeight="1">
      <c r="A5" s="219" t="str">
        <f ca="1">OFFSET(L!$C$1,MATCH("Instructions"&amp;ADDRESS(ROW(),COLUMN(),4),L!$A:$A,0)-1,SL,,)</f>
        <v>公司资料填写说明（第7-26行）。只限英文作答</v>
      </c>
      <c r="B5" s="179"/>
    </row>
    <row r="6" spans="1:2" ht="35.25" customHeight="1">
      <c r="A6" s="94" t="str">
        <f ca="1">OFFSET(L!$C$1,MATCH("Instructions"&amp;ADDRESS(ROW(),COLUMN(),4),L!$A:$A,0)-1,SL,,)</f>
        <v>注：带星号（*）的栏目必须填写</v>
      </c>
      <c r="B6" s="179"/>
    </row>
    <row r="7" spans="1:2" ht="48" customHeight="1">
      <c r="A7" s="197" t="str">
        <f ca="1">OFFSET(L!$C$1,MATCH("Instructions"&amp;ADDRESS(ROW(),COLUMN(),4),L!$A:$A,0)-1,SL,,)</f>
        <v>1. 插入贵公司的法定名称。请不要使用缩写。
在此字段中，您可以选择添加其他商业名称、营业名称等。此栏必须填写。</v>
      </c>
      <c r="B7" s="179"/>
    </row>
    <row r="8" spans="1:2" ht="255">
      <c r="A8" s="197"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179"/>
    </row>
    <row r="9" spans="1:2" ht="60">
      <c r="A9" s="197" t="str">
        <f ca="1">OFFSET(L!$C$1,MATCH("Instructions"&amp;ADDRESS(ROW(),COLUMN(),4),L!$A:$A,0)-1,SL,,)</f>
        <v>3. 决定贵公司的矿产申报范围。这些字段包含六种 EMRT 矿物。要从声明中删除某种矿物，用户可选择“Delete [Mineral]”。提出请求的公司必须说明哪些矿产属于申报范围。问题 1 和 2 会自动填充的矿产。
这是必填项。</v>
      </c>
      <c r="B9" s="179"/>
    </row>
    <row r="10" spans="1:2" ht="34.5" customHeight="1">
      <c r="A10" s="93" t="str">
        <f ca="1">OFFSET(L!$C$1,MATCH("Instructions"&amp;ADDRESS(ROW(),COLUMN(),4),L!$A:$A,0)-1,SL,,)</f>
        <v>4. 输入贵公司的唯一识别序号或编号
（DUNS号码，VAT号码，客户特定识别码等）</v>
      </c>
      <c r="B10" s="179"/>
    </row>
    <row r="11" spans="1:2" ht="20.25" customHeight="1">
      <c r="A11" s="93" t="str">
        <f ca="1">OFFSET(L!$C$1,MATCH("Instructions"&amp;ADDRESS(ROW(),COLUMN(),4),L!$A:$A,0)-1,SL,,)</f>
        <v>5. 输入唯一识别序号或编号的出处 （如“DUNS”，“VAT”，“客户”等）</v>
      </c>
      <c r="B11" s="179"/>
    </row>
    <row r="12" spans="1:2" ht="20.25" customHeight="1">
      <c r="A12" s="93" t="str">
        <f ca="1">OFFSET(L!$C$1,MATCH("Instructions"&amp;ADDRESS(ROW(),COLUMN(),4),L!$A:$A,0)-1,SL,,)</f>
        <v>6. 插入贵公司的完整地址（街道、城市、州、国家或地区、邮政编码）。此为必填字段。</v>
      </c>
      <c r="B12" s="179"/>
    </row>
    <row r="13" spans="1:2" ht="35.25" customHeight="1">
      <c r="A13" s="93" t="str">
        <f ca="1">OFFSET(L!$C$1,MATCH("Instructions"&amp;ADDRESS(ROW(),COLUMN(),4),L!$A:$A,0)-1,SL,,)</f>
        <v>7. 插入与申报信息内容相关的联系人姓名。
此栏必须填写。</v>
      </c>
      <c r="B13" s="179"/>
    </row>
    <row r="14" spans="1:2" ht="33" customHeight="1">
      <c r="A14" s="93" t="str">
        <f ca="1">OFFSET(L!$C$1,MATCH("Instructions"&amp;ADDRESS(ROW(),COLUMN(),4),L!$A:$A,0)-1,SL,,)</f>
        <v>8. 插入联系人的电子邮件地址。如果没有电子邮件地址，请说明“无”或“不适用”。如留空此字段，会导致此表格出错。此为必填字段。</v>
      </c>
      <c r="B14" s="179"/>
    </row>
    <row r="15" spans="1:2" ht="20.25" customHeight="1">
      <c r="A15" s="93" t="str">
        <f ca="1">OFFSET(L!$C$1,MATCH("Instructions"&amp;ADDRESS(ROW(),COLUMN(),4),L!$A:$A,0)-1,SL,,)</f>
        <v>9. 插入联系人的电话号码。此栏必须填写。</v>
      </c>
      <c r="B15" s="179"/>
    </row>
    <row r="16" spans="1:2" ht="49.5" customHeight="1">
      <c r="A16" s="93" t="str">
        <f ca="1">OFFSET(L!$C$1,MATCH("Instructions"&amp;ADDRESS(ROW(),COLUMN(),4),L!$A:$A,0)-1,SL,,)</f>
        <v>10. 插入负责申报信息内容的人的姓名。
授权人可能是另一人而非联系人。使用“相
同”字眼或类似认定以提供授权人的姓名是不正确的。此栏必须填写。</v>
      </c>
      <c r="B16" s="179"/>
    </row>
    <row r="17" spans="1:2" ht="32.25" customHeight="1">
      <c r="A17" s="93" t="str">
        <f ca="1">OFFSET(L!$C$1,MATCH("Instructions"&amp;ADDRESS(ROW(),COLUMN(),4),L!$A:$A,0)-1,SL,,)</f>
        <v>11. 输入授权人的职位。 此为选填字段。</v>
      </c>
      <c r="B17" s="179"/>
    </row>
    <row r="18" spans="1:2" ht="30">
      <c r="A18" s="93" t="str">
        <f ca="1">OFFSET(L!$C$1,MATCH("Instructions"&amp;ADDRESS(ROW(),COLUMN(),4),L!$A:$A,0)-1,SL,,)</f>
        <v>12. 插入授权人的电子邮件地址。
如果电子邮件地址不可用，说明“不可用”或“n/a”。空白字段可能导致表格填写错误。此栏必须填写。</v>
      </c>
      <c r="B18" s="179"/>
    </row>
    <row r="19" spans="1:2" ht="31.5" customHeight="1">
      <c r="A19" s="93" t="str">
        <f ca="1">OFFSET(L!$C$1,MATCH("Instructions"&amp;ADDRESS(ROW(),COLUMN(),4),L!$A:$A,0)-1,SL,,)</f>
        <v>13. 插入授权人的电话号码。此字段自由选择填写。</v>
      </c>
      <c r="B19" s="179"/>
    </row>
    <row r="20" spans="1:2" ht="35.450000000000003" customHeight="1">
      <c r="A20" s="93" t="str">
        <f ca="1">OFFSET(L!$C$1,MATCH("Instructions"&amp;ADDRESS(ROW(),COLUMN(),4),L!$A:$A,0)-1,SL,,)</f>
        <v>14. 请使用以下格式输入表格填写完毕的
日期：年—月—日。此栏必须填写。</v>
      </c>
      <c r="B20" s="179"/>
    </row>
    <row r="21" spans="1:2" ht="40.5" customHeight="1">
      <c r="A21" s="93" t="str">
        <f ca="1">OFFSET(L!$C$1,MATCH("Instructions"&amp;ADDRESS(ROW(),COLUMN(),4),L!$A:$A,0)-1,SL,,)</f>
        <v>15. 申报人应按“公司名-年月日.xlsx”
格式来命名并存档本报告。（日期格式为年-月-日）</v>
      </c>
      <c r="B21" s="179"/>
    </row>
    <row r="22" spans="1:2" ht="17.45" customHeight="1">
      <c r="A22" s="218"/>
      <c r="B22" s="179"/>
    </row>
    <row r="23" spans="1:2" ht="42.75" customHeight="1">
      <c r="A23" s="94" t="str">
        <f ca="1">OFFSET(L!$C$1,MATCH("Instructions"&amp;ADDRESS(ROW(),COLUMN(),4),L!$A:$A,0)-1,SL,,)</f>
        <v>六个申报范围问题的答复说明（第 28 - 107 行）。
仅以英文提供答复</v>
      </c>
      <c r="B23" s="179"/>
    </row>
    <row r="24" spans="1:2" ht="57.75" customHeight="1">
      <c r="A24" s="94"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179"/>
    </row>
    <row r="25" spans="1:2" ht="30.75" customHeight="1">
      <c r="A25" s="94" t="str">
        <f ca="1">OFFSET(L!$C$1,MATCH("Instructions"&amp;ADDRESS(ROW(),COLUMN(),4),L!$A:$A,0)-1,SL,,)</f>
        <v>按要求在备注部分提供备注来进一步说明您的答复。</v>
      </c>
      <c r="B25" s="179"/>
    </row>
    <row r="26" spans="1:2" ht="46.5" customHeight="1">
      <c r="A26" s="94"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179"/>
    </row>
    <row r="27" spans="1:2" ht="90">
      <c r="A27" s="93"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179"/>
    </row>
    <row r="28" spans="1:2" ht="36" customHeight="1">
      <c r="A28" s="93" t="str">
        <f ca="1">OFFSET(L!$C$1,MATCH("Instructions"&amp;ADDRESS(ROW(),COLUMN(),4),L!$A:$A,0)-1,SL,,)</f>
        <v>部分公司可能要求给出“否”答复的证据，这些证据应当输入备注字段。</v>
      </c>
      <c r="B28" s="179"/>
    </row>
    <row r="29" spans="1:2" ht="105">
      <c r="A29" s="93"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179"/>
    </row>
    <row r="30" spans="1:2" ht="75">
      <c r="A30" s="93"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179"/>
    </row>
    <row r="31" spans="1:2" ht="90">
      <c r="A31" s="93"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179"/>
    </row>
    <row r="32" spans="1:2" ht="165">
      <c r="A32" s="93"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179"/>
    </row>
    <row r="33" spans="1:2" ht="30">
      <c r="A33" s="93"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179"/>
    </row>
    <row r="34" spans="1:2" ht="30">
      <c r="A34" s="93"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179"/>
    </row>
    <row r="35" spans="1:2" ht="15">
      <c r="A35" s="228"/>
      <c r="B35" s="179"/>
    </row>
    <row r="36" spans="1:2" ht="68.45" customHeight="1">
      <c r="A36" s="219" t="str">
        <f ca="1">OFFSET(L!$C$1,MATCH("Instructions"&amp;ADDRESS(ROW(),COLUMN(),4),L!$A:$A,0)-1,SL,,)</f>
        <v>问题 A – G 回答说明（113 - 137 行）。如果为指定矿产回答问题 1 和 2 的答复为“是”，则必须回答问题 A 到 G。
仅以英文提供答复。</v>
      </c>
      <c r="B36" s="179"/>
    </row>
    <row r="37" spans="1:2" ht="90">
      <c r="A37" s="219"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179"/>
    </row>
    <row r="38" spans="1:2" ht="15">
      <c r="A38" s="93" t="str">
        <f ca="1">OFFSET(L!$C$1,MATCH("Instructions"&amp;ADDRESS(ROW(),COLUMN(),4),L!$A:$A,0)-1,SL,,)</f>
        <v>A. 此申报是为披露公司是否具有可公开查阅的负责任矿物采购政策。以“是”或“否”来答复此问题。</v>
      </c>
      <c r="B38" s="179"/>
    </row>
    <row r="39" spans="1:2" ht="30">
      <c r="A39" s="93" t="str">
        <f ca="1">OFFSET(L!$C$1,MATCH("Instructions"&amp;ADDRESS(ROW(),COLUMN(),4),L!$A:$A,0)-1,SL,,)</f>
        <v>B. 此申报是为披露公司的负责任矿物采购政策是否可在公司网站上获取。以“是”或“否”来答复此问题。如果答案为“是”，请在备注字段中填写 URL。此字段必须填写。</v>
      </c>
      <c r="B39" s="179"/>
    </row>
    <row r="40" spans="1:2" ht="30">
      <c r="A40" s="93"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179"/>
    </row>
    <row r="41" spans="1:2" ht="60">
      <c r="A41" s="93"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179"/>
    </row>
    <row r="42" spans="1:2" ht="120">
      <c r="A42" s="93"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179"/>
    </row>
    <row r="43" spans="1:2" ht="135">
      <c r="A43" s="93"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179"/>
    </row>
    <row r="44" spans="1:2" ht="30">
      <c r="A44" s="93" t="str">
        <f ca="1">OFFSET(L!$C$1,MATCH("Instructions"&amp;ADDRESS(ROW(),COLUMN(),4),L!$A:$A,0)-1,SL,,)</f>
        <v>G. 此问题是要披露公司的审核流程是否
包括纠正措施管理。以“是”或“否”来答复此问题。须在问题备注字段记录备注。此栏必须填写。</v>
      </c>
      <c r="B44" s="179"/>
    </row>
    <row r="45" spans="1:2" ht="15.95" customHeight="1">
      <c r="A45" s="218"/>
      <c r="B45" s="179"/>
    </row>
    <row r="46" spans="1:2" ht="45">
      <c r="A46" s="94" t="str">
        <f ca="1">OFFSET(L!$C$1,MATCH("Instructions"&amp;ADDRESS(ROW(),COLUMN(),4),L!$A:$A,0)-1,SL,,)</f>
        <v>冶炼厂名单工作表的填写说明。只限英文作答
注：带星号（*）列表示此区域必须填写。</v>
      </c>
      <c r="B46" s="179"/>
    </row>
    <row r="47" spans="1:2" ht="63.75" customHeight="1">
      <c r="A47" s="94"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179"/>
    </row>
    <row r="48" spans="1:2" ht="51.95" customHeight="1">
      <c r="A48" s="93" t="str">
        <f ca="1">OFFSET(L!$C$1,MATCH("Instructions"&amp;ADDRESS(ROW(),COLUMN(),4),L!$A:$A,0)-1,SL,,)</f>
        <v>1. 冶炼厂识别输入列－如果您知道冶炼厂
识别号码，则在 A 列输入号码（B、C、D、
E、F、G、I 和 J 列将自动填入）。A 列不会自动填入。</v>
      </c>
      <c r="B48" s="179"/>
    </row>
    <row r="49" spans="1:2" ht="43.5" customHeight="1">
      <c r="A49" s="93" t="str">
        <f ca="1">OFFSET(L!$C$1,MATCH("Instructions"&amp;ADDRESS(ROW(),COLUMN(),4),L!$A:$A,0)-1,SL,,)</f>
        <v>2. 金属（*）- 在下拉菜单中选择
正在录入信息的冶炼厂所提炼的金属。仅当问题 1 和问题 2 中关于指定矿产的回答为“是”时，才会出现金属。此栏必须填写。</v>
      </c>
      <c r="B49" s="179"/>
    </row>
    <row r="50" spans="1:2" ht="90">
      <c r="A50" s="93"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79"/>
    </row>
    <row r="51" spans="1:2" ht="45">
      <c r="A51" s="93" t="str">
        <f ca="1">OFFSET(L!$C$1,MATCH("Instructions"&amp;ADDRESS(ROW(),COLUMN(),4),L!$A:$A,0)-1,SL,,)</f>
        <v>4. 冶炼厂名称 (1)- 如果在 C 列选择了
“冶炼厂未列出”，则填入冶炼厂名称。当在 C 列选择了冶炼厂名称后，
此字段将自动填充。此字段必须填写。</v>
      </c>
      <c r="B51" s="179"/>
    </row>
    <row r="52" spans="1:2" ht="45.75" customHeight="1">
      <c r="A52" s="93" t="str">
        <f ca="1">OFFSET(L!$C$1,MATCH("Instructions"&amp;ADDRESS(ROW(),COLUMN(),4),L!$A:$A,0)-1,SL,,)</f>
        <v>5. 冶炼厂所在国家 (*) - 当在 C 列选择了
冶炼厂名称，此字段将自动填充。如果在 C 列选择了“冶炼厂未列出”，则使用下拉菜单选择冶炼厂的国家位置。此栏必须填写。</v>
      </c>
      <c r="B52" s="179"/>
    </row>
    <row r="53" spans="1:2" ht="45">
      <c r="A53" s="93"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79"/>
    </row>
    <row r="54" spans="1:2" ht="45">
      <c r="A54" s="93" t="str">
        <f ca="1">OFFSET(L!$C$1,MATCH("Instructions"&amp;ADDRESS(ROW(),COLUMN(),4),L!$A:$A,0)-1,SL,,)</f>
        <v xml:space="preserve">7. 冶炼厂识别号码 -  F 列包括所有的
冶炼厂识别号码。如果在 C 列中选出冶炼厂
名称，此栏会自动填入。 </v>
      </c>
      <c r="B54" s="179"/>
    </row>
    <row r="55" spans="1:2" ht="35.450000000000003" customHeight="1">
      <c r="A55" s="93" t="str">
        <f ca="1">OFFSET(L!$C$1,MATCH("Instructions"&amp;ADDRESS(ROW(),COLUMN(),4),L!$A:$A,0)-1,SL,,)</f>
        <v>8. 冶炼厂所在街道 - 提供冶炼厂所在街道的名称。</v>
      </c>
      <c r="B55" s="179"/>
    </row>
    <row r="56" spans="1:2" ht="15">
      <c r="A56" s="93" t="str">
        <f ca="1">OFFSET(L!$C$1,MATCH("Instructions"&amp;ADDRESS(ROW(),COLUMN(),4),L!$A:$A,0)-1,SL,,)</f>
        <v>9. 冶炼厂所在城市 - 提供冶炼厂所在城市的名称。</v>
      </c>
      <c r="B56" s="179"/>
    </row>
    <row r="57" spans="1:2" ht="33.950000000000003" customHeight="1">
      <c r="A57" s="93" t="str">
        <f ca="1">OFFSET(L!$C$1,MATCH("Instructions"&amp;ADDRESS(ROW(),COLUMN(),4),L!$A:$A,0)-1,SL,,)</f>
        <v>10. 冶炼厂地点： 州/省（如适用）- 提供冶炼厂所在的州/省。</v>
      </c>
      <c r="B57" s="179"/>
    </row>
    <row r="58" spans="1:2" ht="105">
      <c r="A58" s="93"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79"/>
    </row>
    <row r="59" spans="1:2" ht="30">
      <c r="A59" s="93"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79"/>
    </row>
    <row r="60" spans="1:2" ht="45">
      <c r="A60" s="93"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79"/>
    </row>
    <row r="61" spans="1:2" ht="45">
      <c r="A61" s="93"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79"/>
    </row>
    <row r="62" spans="1:2" ht="101.25" customHeight="1">
      <c r="A62" s="93" t="str">
        <f ca="1">OFFSET(L!$C$1,MATCH("Instructions"&amp;ADDRESS(ROW(),COLUMN(),4),L!$A:$A,0)-1,SL,,)</f>
        <v>15. 表明冶炼厂是否仅从回收料或报废料资源
中获取冶炼过程的来料。此问题自由选择答
复。本问题的允许答复有：
- 是
- 否
- 不知道</v>
      </c>
      <c r="B62" s="179"/>
    </row>
    <row r="63" spans="1:2" ht="45">
      <c r="A63" s="93" t="str">
        <f ca="1">OFFSET(L!$C$1,MATCH("Instructions"&amp;ADDRESS(ROW(),COLUMN(),4),L!$A:$A,0)-1,SL,,)</f>
        <v>16. 注释 - 用自由的格式的文字栏来输入
任何有关冶炼厂的意见。例如：冶炼厂正在被
YYY公司收购</v>
      </c>
      <c r="B63" s="179"/>
    </row>
    <row r="64" spans="1:2" ht="15">
      <c r="A64" s="218"/>
      <c r="B64" s="179"/>
    </row>
    <row r="65" spans="1:2" ht="15">
      <c r="A65" s="219" t="str">
        <f ca="1">OFFSET(L!$C$1,MATCH("Instructions"&amp;ADDRESS(ROW(),COLUMN(),4),L!$A:$A,0)-1,SL,,)</f>
        <v>矿厂列表选项卡的填写说明。请仅以英文作答。</v>
      </c>
      <c r="B65" s="179"/>
    </row>
    <row r="66" spans="1:2" ht="15">
      <c r="A66" s="93" t="str">
        <f ca="1">OFFSET(L!$C$1,MATCH("Instructions"&amp;ADDRESS(ROW(),COLUMN(),4),L!$A:$A,0)-1,SL,,)</f>
        <v>1. 金属 - 在下拉菜单中，选择正在输入信息的矿厂所提炼的金属。仅当问题 1 和问题 2 中关于指定矿产的回答为“是”时，才会出现金属。</v>
      </c>
      <c r="B66" s="179"/>
    </row>
    <row r="67" spans="1:2" ht="15">
      <c r="A67" s="93" t="str">
        <f ca="1">OFFSET(L!$C$1,MATCH("Instructions"&amp;ADDRESS(ROW(),COLUMN(),4),L!$A:$A,0)-1,SL,,)</f>
        <v>2. 从该矿厂采购的冶炼厂的名称 - 请尽可能填写从所列矿厂或矿场采购的冶炼厂的名称。</v>
      </c>
      <c r="B67" s="179"/>
    </row>
    <row r="68" spans="1:2" ht="15">
      <c r="A68" s="93" t="str">
        <f ca="1">OFFSET(L!$C$1,MATCH("Instructions"&amp;ADDRESS(ROW(),COLUMN(),4),L!$A:$A,0)-1,SL,,)</f>
        <v>3. 矿厂名称 - 提供矿厂的名称。</v>
      </c>
      <c r="B68" s="179"/>
    </row>
    <row r="69" spans="1:2" ht="30">
      <c r="A69" s="93"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179"/>
    </row>
    <row r="70" spans="1:2" ht="15">
      <c r="A70" s="93" t="str">
        <f ca="1">OFFSET(L!$C$1,MATCH("Instructions"&amp;ADDRESS(ROW(),COLUMN(),4),L!$A:$A,0)-1,SL,,)</f>
        <v>5. 矿厂识别号颁发者 - 这是 D 栏中输入的矿厂识别号的颁发者。</v>
      </c>
      <c r="B70" s="179"/>
    </row>
    <row r="71" spans="1:2" ht="15">
      <c r="A71" s="93" t="str">
        <f ca="1">OFFSET(L!$C$1,MATCH("Instructions"&amp;ADDRESS(ROW(),COLUMN(),4),L!$A:$A,0)-1,SL,,)</f>
        <v>6. 矿厂识别号颁发者 - 这是 D 栏中输入的矿厂识别号的颁发者。</v>
      </c>
      <c r="B71" s="179"/>
    </row>
    <row r="72" spans="1:2" ht="15">
      <c r="A72" s="93" t="str">
        <f ca="1">OFFSET(L!$C$1,MATCH("Instructions"&amp;ADDRESS(ROW(),COLUMN(),4),L!$A:$A,0)-1,SL,,)</f>
        <v>7. 矿厂所在街道 - 提供矿厂所在街道的名称。</v>
      </c>
      <c r="B72" s="179"/>
    </row>
    <row r="73" spans="1:2" ht="15">
      <c r="A73" s="93" t="str">
        <f ca="1">OFFSET(L!$C$1,MATCH("Instructions"&amp;ADDRESS(ROW(),COLUMN(),4),L!$A:$A,0)-1,SL,,)</f>
        <v>8. 矿厂所在城市 - 提供矿厂所在城市的名称。</v>
      </c>
      <c r="B73" s="179"/>
    </row>
    <row r="74" spans="1:2" ht="15">
      <c r="A74" s="93" t="str">
        <f ca="1">OFFSET(L!$C$1,MATCH("Instructions"&amp;ADDRESS(ROW(),COLUMN(),4),L!$A:$A,0)-1,SL,,)</f>
        <v>9. 矿厂地点：州/省（如适用）- 提供矿厂所在的州/省。</v>
      </c>
      <c r="B74" s="179"/>
    </row>
    <row r="75" spans="1:2" ht="60">
      <c r="A75" s="93"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179"/>
    </row>
    <row r="76" spans="1:2" ht="30">
      <c r="A76" s="93" t="str">
        <f ca="1">OFFSET(L!$C$1,MATCH("Instructions"&amp;ADDRESS(ROW(),COLUMN(),4),L!$A:$A,0)-1,SL,,)</f>
        <v>11. 矿厂联系人电子邮件 - 填写被确定为矿厂联系人的电子邮件。例如： John.Smith@MineXXX.com。填写此字段栏前，请阅读矿厂联系人姓名填写指引。</v>
      </c>
      <c r="B76" s="179"/>
    </row>
    <row r="77" spans="1:2" ht="30">
      <c r="A77" s="93"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179"/>
    </row>
    <row r="78" spans="1:2" ht="15">
      <c r="A78" s="93" t="str">
        <f ca="1">OFFSET(L!$C$1,MATCH("Instructions"&amp;ADDRESS(ROW(),COLUMN(),4),L!$A:$A,0)-1,SL,,)</f>
        <v>13. 注释 - 无格式限制的文字栏，可输入有关矿厂的任何意见。例如：矿厂正在被 YYY 公司收购</v>
      </c>
      <c r="B78" s="179"/>
    </row>
    <row r="79" spans="1:2" ht="15">
      <c r="A79" s="218"/>
      <c r="B79" s="179"/>
    </row>
    <row r="80" spans="1:2" ht="75">
      <c r="A80" s="219"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179"/>
    </row>
    <row r="81" spans="1:2" ht="15">
      <c r="A81" s="218"/>
      <c r="B81" s="179"/>
    </row>
    <row r="82" spans="1:2" ht="18" customHeight="1">
      <c r="A82" s="94" t="str">
        <f ca="1">OFFSET(L!$C$1,MATCH("Instructions"&amp;ADDRESS(ROW(),COLUMN(),4),L!$A:$A,0)-1,SL,,)</f>
        <v>条款和条件
如有异议，以英文版扩展矿产报告模板为准。</v>
      </c>
      <c r="B82" s="179"/>
    </row>
    <row r="83" spans="1:2" ht="60">
      <c r="A83" s="94"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179"/>
    </row>
    <row r="84" spans="1:2" ht="60">
      <c r="A84" s="94"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179"/>
    </row>
    <row r="85" spans="1:2" ht="45">
      <c r="A85" s="94"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179"/>
    </row>
    <row r="86" spans="1:2" ht="105">
      <c r="A86" s="94"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179"/>
    </row>
    <row r="87" spans="1:2" ht="30">
      <c r="A87" s="94"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179"/>
    </row>
    <row r="88" spans="1:2" ht="15">
      <c r="A88" s="94" t="str">
        <f ca="1">OFFSET(L!$C$1,MATCH("Instructions"&amp;ADDRESS(ROW(),COLUMN(),4),L!$A:$A,0)-1,SL,,)</f>
        <v>访问和使用此目录或任何工具以及考虑此目录和任何工具时，即表示该用户同意上述条款。</v>
      </c>
      <c r="B88" s="179"/>
    </row>
    <row r="89" spans="1:2" ht="15">
      <c r="A89" s="93" t="str">
        <f ca="1">OFFSET(L!$C$1,MATCH("General"&amp;"Cpy",L!$A:$A,0)-1,SL,,)</f>
        <v>© 2025 负责任矿物计划。保留所有权利。</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28.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14">
      <c r="A9" s="126" t="str">
        <f t="shared" ref="A9" si="1">B9&amp;C9</f>
        <v>InstructionsA9</v>
      </c>
      <c r="B9" s="126" t="s">
        <v>367</v>
      </c>
      <c r="C9" s="126" t="s">
        <v>395</v>
      </c>
      <c r="D9" s="126" t="s">
        <v>19324</v>
      </c>
      <c r="E9" s="240" t="s">
        <v>19482</v>
      </c>
      <c r="F9" s="241" t="s">
        <v>19959</v>
      </c>
      <c r="G9" s="126" t="s">
        <v>19960</v>
      </c>
      <c r="H9" s="276" t="s">
        <v>19961</v>
      </c>
      <c r="I9" s="100" t="s">
        <v>19962</v>
      </c>
    </row>
    <row r="10" spans="1:9" ht="42.75">
      <c r="A10" s="126" t="str">
        <f t="shared" si="0"/>
        <v>InstructionsA10</v>
      </c>
      <c r="B10" s="126" t="s">
        <v>367</v>
      </c>
      <c r="C10" s="126" t="s">
        <v>396</v>
      </c>
      <c r="D10" s="126" t="s">
        <v>19325</v>
      </c>
      <c r="E10" s="240" t="s">
        <v>19991</v>
      </c>
      <c r="F10" s="241" t="s">
        <v>20003</v>
      </c>
      <c r="G10" s="126" t="s">
        <v>20015</v>
      </c>
      <c r="H10" s="276" t="s">
        <v>20027</v>
      </c>
      <c r="I10" s="126" t="s">
        <v>20040</v>
      </c>
    </row>
    <row r="11" spans="1:9" ht="28.5">
      <c r="A11" s="126" t="str">
        <f>B11&amp;C11</f>
        <v>InstructionsA11</v>
      </c>
      <c r="B11" s="126" t="s">
        <v>367</v>
      </c>
      <c r="C11" s="126" t="s">
        <v>397</v>
      </c>
      <c r="D11" s="126" t="s">
        <v>19326</v>
      </c>
      <c r="E11" s="240" t="s">
        <v>19992</v>
      </c>
      <c r="F11" s="241" t="s">
        <v>20004</v>
      </c>
      <c r="G11" s="126" t="s">
        <v>20016</v>
      </c>
      <c r="H11" s="276" t="s">
        <v>20028</v>
      </c>
      <c r="I11" s="126" t="s">
        <v>20039</v>
      </c>
    </row>
    <row r="12" spans="1:9" ht="42.7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5.5">
      <c r="A16" s="126" t="str">
        <f t="shared" si="0"/>
        <v>InstructionsA16</v>
      </c>
      <c r="B16" s="126" t="s">
        <v>367</v>
      </c>
      <c r="C16" s="126" t="s">
        <v>402</v>
      </c>
      <c r="D16" s="126" t="s">
        <v>19331</v>
      </c>
      <c r="E16" s="240" t="s">
        <v>19997</v>
      </c>
      <c r="F16" s="241" t="s">
        <v>20009</v>
      </c>
      <c r="G16" s="126" t="s">
        <v>20021</v>
      </c>
      <c r="H16" s="276" t="s">
        <v>20033</v>
      </c>
      <c r="I16" s="126" t="s">
        <v>20045</v>
      </c>
    </row>
    <row r="17" spans="1:9" ht="28.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2.7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8.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99.75">
      <c r="A25" s="126" t="str">
        <f t="shared" si="0"/>
        <v>InstructionsA26</v>
      </c>
      <c r="B25" s="126" t="s">
        <v>367</v>
      </c>
      <c r="C25" s="126" t="s">
        <v>415</v>
      </c>
      <c r="D25" s="126" t="s">
        <v>19259</v>
      </c>
      <c r="E25" s="240" t="s">
        <v>19488</v>
      </c>
      <c r="F25" s="271" t="s">
        <v>19492</v>
      </c>
      <c r="G25" s="126" t="s">
        <v>19489</v>
      </c>
      <c r="H25" s="276" t="s">
        <v>19490</v>
      </c>
      <c r="I25" s="126" t="s">
        <v>19491</v>
      </c>
    </row>
    <row r="26" spans="1:9" ht="242.25">
      <c r="A26" s="126" t="str">
        <f t="shared" si="0"/>
        <v>InstructionsA27</v>
      </c>
      <c r="B26" s="126" t="s">
        <v>367</v>
      </c>
      <c r="C26" s="126" t="s">
        <v>416</v>
      </c>
      <c r="D26" s="126" t="s">
        <v>19493</v>
      </c>
      <c r="E26" s="244" t="s">
        <v>19494</v>
      </c>
      <c r="F26" s="271" t="s">
        <v>19871</v>
      </c>
      <c r="G26" s="126" t="s">
        <v>19506</v>
      </c>
      <c r="H26" s="276" t="s">
        <v>19495</v>
      </c>
      <c r="I26" s="126" t="s">
        <v>19496</v>
      </c>
    </row>
    <row r="27" spans="1:9" ht="42.7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56.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42.5">
      <c r="A32" s="126" t="str">
        <f t="shared" si="2"/>
        <v>InstructionsA33</v>
      </c>
      <c r="B32" s="126" t="s">
        <v>367</v>
      </c>
      <c r="C32" s="126" t="s">
        <v>427</v>
      </c>
      <c r="D32" s="126" t="s">
        <v>19263</v>
      </c>
      <c r="E32" s="381" t="s">
        <v>19507</v>
      </c>
      <c r="F32" s="245" t="s">
        <v>19884</v>
      </c>
      <c r="G32" s="126" t="s">
        <v>19508</v>
      </c>
      <c r="H32" s="276" t="s">
        <v>19509</v>
      </c>
      <c r="I32" s="126" t="s">
        <v>19510</v>
      </c>
    </row>
    <row r="33" spans="1:9" ht="142.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99.2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28.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56.5">
      <c r="A41" s="126" t="str">
        <f>B41&amp;C41</f>
        <v>InstructionsA43</v>
      </c>
      <c r="B41" s="126" t="s">
        <v>367</v>
      </c>
      <c r="C41" s="126" t="s">
        <v>454</v>
      </c>
      <c r="D41" s="126" t="s">
        <v>449</v>
      </c>
      <c r="E41" s="240" t="s">
        <v>450</v>
      </c>
      <c r="F41" s="271" t="s">
        <v>451</v>
      </c>
      <c r="G41" s="126" t="s">
        <v>452</v>
      </c>
      <c r="H41" s="276" t="s">
        <v>453</v>
      </c>
      <c r="I41" s="126" t="s">
        <v>18447</v>
      </c>
    </row>
    <row r="42" spans="1:9" ht="85.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56.75">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85.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71.2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14">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85.2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13.5">
      <c r="A77" s="126" t="str">
        <f t="shared" si="0"/>
        <v>InstructionsA83</v>
      </c>
      <c r="B77" s="126" t="s">
        <v>367</v>
      </c>
      <c r="C77" s="126" t="s">
        <v>19476</v>
      </c>
      <c r="D77" s="126" t="s">
        <v>572</v>
      </c>
      <c r="E77" s="240" t="s">
        <v>573</v>
      </c>
      <c r="F77" s="241" t="s">
        <v>574</v>
      </c>
      <c r="G77" s="251" t="s">
        <v>575</v>
      </c>
      <c r="H77" s="276" t="s">
        <v>576</v>
      </c>
      <c r="I77" s="126" t="s">
        <v>18473</v>
      </c>
    </row>
    <row r="78" spans="1:9" ht="171">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199.5">
      <c r="A113" s="126" t="str">
        <f t="shared" si="7"/>
        <v>DefinitionsC5</v>
      </c>
      <c r="B113" s="126" t="s">
        <v>607</v>
      </c>
      <c r="C113" s="126" t="s">
        <v>739</v>
      </c>
      <c r="D113" s="126" t="s">
        <v>740</v>
      </c>
      <c r="E113" s="240" t="s">
        <v>741</v>
      </c>
      <c r="F113" s="241" t="s">
        <v>742</v>
      </c>
      <c r="G113" s="126" t="s">
        <v>743</v>
      </c>
      <c r="H113" s="276" t="s">
        <v>744</v>
      </c>
      <c r="I113" s="126" t="s">
        <v>18495</v>
      </c>
    </row>
    <row r="114" spans="1:9" ht="11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6.75">
      <c r="A115" s="126" t="str">
        <f t="shared" si="7"/>
        <v>DefinitionsC7</v>
      </c>
      <c r="B115" s="126" t="s">
        <v>607</v>
      </c>
      <c r="C115" s="126" t="s">
        <v>751</v>
      </c>
      <c r="D115" s="126" t="s">
        <v>746</v>
      </c>
      <c r="E115" s="240" t="s">
        <v>747</v>
      </c>
      <c r="F115" s="241" t="s">
        <v>748</v>
      </c>
      <c r="G115" s="126" t="s">
        <v>749</v>
      </c>
      <c r="H115" s="276" t="s">
        <v>750</v>
      </c>
      <c r="I115" s="126" t="s">
        <v>18496</v>
      </c>
    </row>
    <row r="116" spans="1:9" ht="142.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42.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42.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28">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28.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42.75">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75">
      <c r="A265" s="126" t="str">
        <f t="shared" si="11"/>
        <v>CheckerJ45</v>
      </c>
      <c r="B265" s="126" t="s">
        <v>1154</v>
      </c>
      <c r="C265" s="126" t="s">
        <v>18953</v>
      </c>
      <c r="D265" s="246"/>
      <c r="E265" s="247"/>
      <c r="F265" s="253"/>
      <c r="G265" s="251"/>
      <c r="H265" s="276"/>
      <c r="I265" s="126"/>
    </row>
    <row r="266" spans="1:9" ht="15.75">
      <c r="A266" s="126" t="str">
        <f t="shared" si="11"/>
        <v>CheckerJ46</v>
      </c>
      <c r="B266" s="126" t="s">
        <v>1154</v>
      </c>
      <c r="C266" s="126" t="s">
        <v>18954</v>
      </c>
      <c r="D266" s="246"/>
      <c r="E266" s="247"/>
      <c r="F266" s="253"/>
      <c r="G266" s="251"/>
      <c r="H266" s="276"/>
      <c r="I266" s="126"/>
    </row>
    <row r="267" spans="1:9" ht="15.75">
      <c r="A267" s="126" t="str">
        <f t="shared" si="11"/>
        <v>CheckerJ47</v>
      </c>
      <c r="B267" s="126" t="s">
        <v>1154</v>
      </c>
      <c r="C267" s="126" t="s">
        <v>18955</v>
      </c>
      <c r="D267" s="246"/>
      <c r="E267" s="247"/>
      <c r="F267" s="253"/>
      <c r="G267" s="251"/>
      <c r="H267" s="276"/>
      <c r="I267" s="126"/>
    </row>
    <row r="268" spans="1:9" ht="15.7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75">
      <c r="A275" s="126" t="str">
        <f t="shared" si="11"/>
        <v>CheckerJ56</v>
      </c>
      <c r="B275" s="126" t="s">
        <v>1154</v>
      </c>
      <c r="C275" s="126" t="s">
        <v>18963</v>
      </c>
      <c r="D275" s="246"/>
      <c r="E275" s="247"/>
      <c r="F275" s="253"/>
      <c r="G275" s="251"/>
      <c r="H275" s="276"/>
      <c r="I275" s="126"/>
    </row>
    <row r="276" spans="1:9" ht="15.75">
      <c r="A276" s="126" t="str">
        <f t="shared" si="11"/>
        <v>CheckerJ57</v>
      </c>
      <c r="B276" s="126" t="s">
        <v>1154</v>
      </c>
      <c r="C276" s="126" t="s">
        <v>18964</v>
      </c>
      <c r="D276" s="246"/>
      <c r="E276" s="247"/>
      <c r="F276" s="253"/>
      <c r="G276" s="251"/>
      <c r="H276" s="276"/>
      <c r="I276" s="126"/>
    </row>
    <row r="277" spans="1:9" ht="15.75">
      <c r="A277" s="126" t="str">
        <f t="shared" si="11"/>
        <v>CheckerJ58</v>
      </c>
      <c r="B277" s="126" t="s">
        <v>1154</v>
      </c>
      <c r="C277" s="126" t="s">
        <v>18965</v>
      </c>
      <c r="D277" s="246"/>
      <c r="E277" s="247"/>
      <c r="F277" s="253"/>
      <c r="G277" s="251"/>
      <c r="H277" s="276"/>
      <c r="I277" s="126"/>
    </row>
    <row r="278" spans="1:9" ht="15.7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75">
      <c r="A285" s="126" t="str">
        <f t="shared" si="12"/>
        <v>CheckerJ67</v>
      </c>
      <c r="B285" s="126" t="s">
        <v>1154</v>
      </c>
      <c r="C285" s="126" t="s">
        <v>18973</v>
      </c>
      <c r="G285" s="311"/>
      <c r="H285" s="276"/>
      <c r="I285" s="126"/>
    </row>
    <row r="286" spans="1:9" ht="15.7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75">
      <c r="A318" s="126" t="str">
        <f t="shared" si="12"/>
        <v>CheckerJ104</v>
      </c>
      <c r="B318" s="126" t="s">
        <v>1154</v>
      </c>
      <c r="C318" s="126" t="s">
        <v>19014</v>
      </c>
      <c r="D318" s="246"/>
      <c r="E318" s="247"/>
      <c r="F318" s="253"/>
      <c r="G318" s="310"/>
      <c r="H318" s="276"/>
      <c r="I318" s="126"/>
    </row>
    <row r="319" spans="1:9" ht="15.75">
      <c r="A319" s="126" t="str">
        <f t="shared" si="12"/>
        <v>CheckerJ105</v>
      </c>
      <c r="B319" s="126" t="s">
        <v>1154</v>
      </c>
      <c r="C319" s="126" t="s">
        <v>19015</v>
      </c>
      <c r="D319" s="246"/>
      <c r="E319" s="247"/>
      <c r="F319" s="253"/>
      <c r="G319" s="310"/>
      <c r="H319" s="276"/>
      <c r="I319" s="126"/>
    </row>
    <row r="320" spans="1:9" ht="15.75">
      <c r="A320" s="126" t="str">
        <f t="shared" si="12"/>
        <v>CheckerJ106</v>
      </c>
      <c r="B320" s="126" t="s">
        <v>1154</v>
      </c>
      <c r="C320" s="126" t="s">
        <v>19016</v>
      </c>
      <c r="D320" s="246"/>
      <c r="E320" s="247"/>
      <c r="F320" s="253"/>
      <c r="G320" s="310"/>
      <c r="H320" s="276"/>
      <c r="I320" s="126"/>
    </row>
    <row r="321" spans="1:9" ht="15.7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90"/>
      <c r="B2" s="1" t="s">
        <v>1</v>
      </c>
      <c r="C2" s="2"/>
      <c r="D2" s="146"/>
      <c r="E2" s="2"/>
      <c r="F2" s="2"/>
      <c r="G2" s="24"/>
    </row>
    <row r="3" spans="1:7">
      <c r="A3" s="390"/>
      <c r="B3" s="2" t="s">
        <v>2</v>
      </c>
      <c r="C3" s="1"/>
      <c r="D3" s="147"/>
      <c r="E3" s="2"/>
      <c r="F3" s="1"/>
      <c r="G3" s="24"/>
    </row>
    <row r="4" spans="1:7" ht="15">
      <c r="A4" s="390"/>
      <c r="B4" s="183" t="s">
        <v>3</v>
      </c>
      <c r="C4" s="184"/>
      <c r="D4" s="185"/>
      <c r="E4" s="2"/>
      <c r="F4" s="184"/>
      <c r="G4" s="24"/>
    </row>
    <row r="5" spans="1:7">
      <c r="A5" s="390"/>
      <c r="B5" s="189" t="s">
        <v>4</v>
      </c>
      <c r="C5" s="186"/>
      <c r="D5" s="187"/>
      <c r="E5" s="2"/>
      <c r="F5" s="186"/>
      <c r="G5" s="24"/>
    </row>
    <row r="6" spans="1:7">
      <c r="A6" s="390"/>
      <c r="B6" s="2"/>
      <c r="C6" s="2"/>
      <c r="D6" s="146"/>
      <c r="E6" s="2"/>
      <c r="F6" s="2"/>
      <c r="G6" s="24"/>
    </row>
    <row r="7" spans="1:7">
      <c r="A7" s="390"/>
      <c r="B7" s="2"/>
      <c r="C7" s="2"/>
      <c r="D7" s="146"/>
      <c r="E7" s="2"/>
      <c r="F7" s="2"/>
      <c r="G7" s="24"/>
    </row>
    <row r="8" spans="1:7">
      <c r="A8" s="390"/>
      <c r="B8" s="2"/>
      <c r="C8" s="2"/>
      <c r="D8" s="146"/>
      <c r="E8" s="2"/>
      <c r="F8" s="2"/>
      <c r="G8" s="24"/>
    </row>
    <row r="9" spans="1:7" ht="20.25" customHeight="1">
      <c r="A9" s="390"/>
      <c r="B9" s="392" t="s">
        <v>5</v>
      </c>
      <c r="C9" s="392"/>
      <c r="D9" s="392"/>
      <c r="E9" s="392"/>
      <c r="F9" s="392"/>
      <c r="G9" s="24"/>
    </row>
    <row r="10" spans="1:7" ht="27" customHeight="1">
      <c r="A10" s="390"/>
      <c r="B10" s="393" t="s">
        <v>6</v>
      </c>
      <c r="C10" s="393"/>
      <c r="D10" s="393"/>
      <c r="E10" s="393"/>
      <c r="F10" s="393"/>
      <c r="G10" s="24"/>
    </row>
    <row r="11" spans="1:7" ht="82.5" customHeight="1">
      <c r="A11" s="390"/>
      <c r="B11" s="394"/>
      <c r="C11" s="394"/>
      <c r="D11" s="394"/>
      <c r="E11" s="394"/>
      <c r="F11" s="394"/>
      <c r="G11" s="24"/>
    </row>
    <row r="12" spans="1:7" ht="22.5">
      <c r="A12" s="390"/>
      <c r="B12" s="173" t="s">
        <v>7</v>
      </c>
      <c r="C12" s="174" t="s">
        <v>8</v>
      </c>
      <c r="D12" s="175" t="s">
        <v>9</v>
      </c>
      <c r="E12" s="174" t="s">
        <v>10</v>
      </c>
      <c r="F12" s="174" t="s">
        <v>11</v>
      </c>
      <c r="G12" s="24"/>
    </row>
    <row r="13" spans="1:7" ht="67.5">
      <c r="A13" s="390"/>
      <c r="B13" s="287">
        <v>1</v>
      </c>
      <c r="C13" s="225" t="s">
        <v>12</v>
      </c>
      <c r="D13" s="226">
        <v>44489</v>
      </c>
      <c r="E13" s="225" t="s">
        <v>12182</v>
      </c>
      <c r="F13" s="227" t="s">
        <v>12191</v>
      </c>
      <c r="G13" s="24"/>
    </row>
    <row r="14" spans="1:7" ht="56.25">
      <c r="A14" s="390"/>
      <c r="B14" s="224">
        <v>1.01</v>
      </c>
      <c r="C14" s="225" t="s">
        <v>12</v>
      </c>
      <c r="D14" s="226">
        <v>44523</v>
      </c>
      <c r="E14" s="225" t="s">
        <v>12183</v>
      </c>
      <c r="F14" s="227" t="s">
        <v>12191</v>
      </c>
      <c r="G14" s="24"/>
    </row>
    <row r="15" spans="1:7" ht="56.25">
      <c r="A15" s="390"/>
      <c r="B15" s="224">
        <v>1.02</v>
      </c>
      <c r="C15" s="225" t="s">
        <v>12</v>
      </c>
      <c r="D15" s="226">
        <v>44553</v>
      </c>
      <c r="E15" s="225" t="s">
        <v>12184</v>
      </c>
      <c r="F15" s="227" t="s">
        <v>12191</v>
      </c>
      <c r="G15" s="24"/>
    </row>
    <row r="16" spans="1:7" ht="90">
      <c r="A16" s="390"/>
      <c r="B16" s="224">
        <v>1.1000000000000001</v>
      </c>
      <c r="C16" s="225" t="s">
        <v>12</v>
      </c>
      <c r="D16" s="226">
        <v>44848</v>
      </c>
      <c r="E16" s="225" t="s">
        <v>12185</v>
      </c>
      <c r="F16" s="227" t="s">
        <v>12192</v>
      </c>
      <c r="G16" s="24"/>
    </row>
    <row r="17" spans="1:7" ht="56.25">
      <c r="A17" s="390"/>
      <c r="B17" s="224">
        <v>1.1100000000000001</v>
      </c>
      <c r="C17" s="225" t="s">
        <v>12</v>
      </c>
      <c r="D17" s="226">
        <v>44869</v>
      </c>
      <c r="E17" s="225" t="s">
        <v>12186</v>
      </c>
      <c r="F17" s="227" t="s">
        <v>12192</v>
      </c>
      <c r="G17" s="24"/>
    </row>
    <row r="18" spans="1:7" ht="56.25">
      <c r="A18" s="390"/>
      <c r="B18" s="224">
        <v>1.2</v>
      </c>
      <c r="C18" s="225" t="s">
        <v>12</v>
      </c>
      <c r="D18" s="226">
        <v>45058</v>
      </c>
      <c r="E18" s="225" t="s">
        <v>12235</v>
      </c>
      <c r="F18" s="227" t="s">
        <v>12193</v>
      </c>
      <c r="G18" s="24"/>
    </row>
    <row r="19" spans="1:7" ht="56.25">
      <c r="A19" s="390"/>
      <c r="B19" s="224">
        <v>1.3</v>
      </c>
      <c r="C19" s="225" t="s">
        <v>12</v>
      </c>
      <c r="D19" s="226">
        <v>45408</v>
      </c>
      <c r="E19" s="288" t="s">
        <v>18595</v>
      </c>
      <c r="F19" s="227" t="s">
        <v>12236</v>
      </c>
      <c r="G19" s="24"/>
    </row>
    <row r="20" spans="1:7" ht="56.25">
      <c r="A20" s="390"/>
      <c r="B20" s="293" t="s">
        <v>18598</v>
      </c>
      <c r="C20" s="225" t="s">
        <v>12</v>
      </c>
      <c r="D20" s="226">
        <v>45772</v>
      </c>
      <c r="E20" s="288" t="s">
        <v>19154</v>
      </c>
      <c r="F20" s="227" t="s">
        <v>19278</v>
      </c>
      <c r="G20" s="24"/>
    </row>
    <row r="21" spans="1:7" ht="13.5" thickBot="1">
      <c r="A21" s="391"/>
      <c r="B21" s="395" t="str">
        <f ca="1">OFFSET(L!$C$1,MATCH("General"&amp;"Cpy",L!$A:$A,0)-1,SL,,)</f>
        <v>© 2025 负责任矿物计划。保留所有权利。</v>
      </c>
      <c r="C21" s="395"/>
      <c r="D21" s="395"/>
      <c r="E21" s="395"/>
      <c r="F21" s="395"/>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6"/>
      <c r="B1" s="397"/>
      <c r="C1" s="397"/>
      <c r="D1" s="398"/>
    </row>
    <row r="2" spans="1:8" ht="15">
      <c r="A2" s="176"/>
      <c r="B2" s="177" t="str">
        <f ca="1">OFFSET(L!$C$1,MATCH("Definitions"&amp;ADDRESS(ROW(),COLUMN(),4),L!$A:$A,0)-1,SL,,)</f>
        <v>项目</v>
      </c>
      <c r="C2" s="177" t="str">
        <f ca="1">OFFSET(L!$C$1,MATCH("Definitions"&amp;ADDRESS(ROW(),COLUMN(),4),L!$A:$A,0)-1,SL,,)</f>
        <v>定义</v>
      </c>
      <c r="D2" s="400"/>
      <c r="E2" s="178"/>
    </row>
    <row r="3" spans="1:8" ht="30">
      <c r="A3" s="176"/>
      <c r="B3" s="177" t="str">
        <f ca="1">OFFSET(L!$C$1,MATCH("Definitions"&amp;ADDRESS(ROW(),COLUMN(),4),L!$A:$A,0)-1,SL,,)</f>
        <v>授权人</v>
      </c>
      <c r="C3" s="177" t="str">
        <f ca="1">OFFSET(L!$C$1,MATCH("Definitions"&amp;ADDRESS(ROW(),COLUMN(),4),L!$A:$A,0)-1,SL,,)</f>
        <v xml:space="preserve">此栏目定义对申报内容负责的责任人.授权人可能与申报内容责任人不一致，故不能填写“相同一样”, 需提供授权人的姓名。 </v>
      </c>
      <c r="D3" s="400"/>
      <c r="E3" s="179"/>
    </row>
    <row r="4" spans="1:8" ht="60">
      <c r="A4" s="176"/>
      <c r="B4" s="177" t="str">
        <f ca="1">OFFSET(L!$C$1,MATCH("Definitions"&amp;ADDRESS(ROW(),COLUMN(),4),L!$A:$A,0)-1,SL,,)</f>
        <v>钴精炼厂</v>
      </c>
      <c r="C4" s="177" t="str">
        <f ca="1">OFFSET(L!$C$1,MATCH("Definitions"&amp;ADDRESS(ROW(),COLUMN(),4),L!$A:$A,0)-1,SL,,)</f>
        <v>处理钴精矿、中间产品或再循环材料并生产直接用于下游制造工艺的钴产品的实体。</v>
      </c>
      <c r="D4" s="400"/>
      <c r="E4" s="179" t="s">
        <v>13</v>
      </c>
    </row>
    <row r="5" spans="1:8" ht="75">
      <c r="A5" s="176"/>
      <c r="B5" s="177" t="str">
        <f ca="1">OFFSET(L!$C$1,MATCH("Definitions"&amp;ADDRESS(ROW(),COLUMN(),4),L!$A:$A,0)-1,SL,,)</f>
        <v>受冲突影响和高风险地区 (CAHRA)</v>
      </c>
      <c r="C5" s="177"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400"/>
      <c r="E5" s="179"/>
    </row>
    <row r="6" spans="1:8" ht="45">
      <c r="A6" s="176"/>
      <c r="B6" s="177" t="str">
        <f ca="1">OFFSET(L!$C$1,MATCH("Definitions"&amp;ADDRESS(ROW(),COLUMN(),4),L!$A:$A,0)-1,SL,,)</f>
        <v>铜加工厂*</v>
      </c>
      <c r="C6" s="177"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400"/>
      <c r="E6" s="179"/>
    </row>
    <row r="7" spans="1:8" ht="135">
      <c r="A7" s="176"/>
      <c r="B7" s="177" t="str">
        <f ca="1">OFFSET(L!$C$1,MATCH("Definitions"&amp;ADDRESS(ROW(),COLUMN(),4),L!$A:$A,0)-1,SL,,)</f>
        <v>申报范围或类别</v>
      </c>
      <c r="C7" s="177"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400"/>
      <c r="E7" s="179" t="s">
        <v>14</v>
      </c>
    </row>
    <row r="8" spans="1:8" ht="91.5" customHeight="1">
      <c r="A8" s="176"/>
      <c r="B8" s="177" t="str">
        <f ca="1">OFFSET(L!$C$1,MATCH("Definitions"&amp;ADDRESS(ROW(),COLUMN(),4),L!$A:$A,0)-1,SL,,)</f>
        <v>尽职调查</v>
      </c>
      <c r="C8" s="177"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400"/>
      <c r="E8" s="179"/>
    </row>
    <row r="9" spans="1:8" ht="45">
      <c r="A9" s="176"/>
      <c r="B9" s="177" t="str">
        <f ca="1">OFFSET(L!$C$1,MATCH("Definitions"&amp;ADDRESS(ROW(),COLUMN(),4),L!$A:$A,0)-1,SL,,)</f>
        <v>天然石墨*</v>
      </c>
      <c r="C9" s="177"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400"/>
      <c r="E9" s="179" t="s">
        <v>15</v>
      </c>
    </row>
    <row r="10" spans="1:8" ht="75">
      <c r="A10" s="176"/>
      <c r="B10" s="177" t="str">
        <f ca="1">OFFSET(L!$C$1,MATCH("Definitions"&amp;ADDRESS(ROW(),COLUMN(),4),L!$A:$A,0)-1,SL,,)</f>
        <v>石墨生产商*</v>
      </c>
      <c r="C10" s="177" t="str">
        <f ca="1">OFFSET(L!$C$1,MATCH("Definitions"&amp;ADDRESS(ROW(),COLUMN(),4),L!$A:$A,0)-1,SL,,)</f>
        <v>球形石墨生产商（夹点）指通过将天然或合成石墨精矿加工为球形石墨（也称作球化石墨）来生产锂离子电池阳极用高纯度、细颗粒石墨产品（涂层或无涂层）的工厂。</v>
      </c>
      <c r="D10" s="400"/>
      <c r="E10" s="179" t="s">
        <v>16</v>
      </c>
    </row>
    <row r="11" spans="1:8" ht="45">
      <c r="A11" s="176"/>
      <c r="B11" s="177" t="str">
        <f ca="1">OFFSET(L!$C$1,MATCH("Definitions"&amp;ADDRESS(ROW(),COLUMN(),4),L!$A:$A,0)-1,SL,,)</f>
        <v>独立的私营审核机构</v>
      </c>
      <c r="C11" s="177"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400"/>
      <c r="E11" s="179" t="s">
        <v>15</v>
      </c>
      <c r="H11" s="156">
        <v>14</v>
      </c>
    </row>
    <row r="12" spans="1:8" ht="15">
      <c r="A12" s="176"/>
      <c r="B12" s="177" t="str">
        <f ca="1">OFFSET(L!$C$1,MATCH("Definitions"&amp;ADDRESS(ROW(),COLUMN(),4),L!$A:$A,0)-1,SL,,)</f>
        <v>有目的添加</v>
      </c>
      <c r="C12" s="177" t="str">
        <f ca="1">OFFSET(L!$C$1,MATCH("Definitions"&amp;ADDRESS(ROW(),COLUMN(),4),L!$A:$A,0)-1,SL,,)</f>
        <v>“有意添加”通常指故在产品生命周期的一个或多个阶段中使用的旨在赋予特定属性、反应或质量的物质。</v>
      </c>
      <c r="D12" s="400"/>
      <c r="E12" s="179"/>
    </row>
    <row r="13" spans="1:8" ht="45">
      <c r="A13" s="176"/>
      <c r="B13" s="177" t="str">
        <f ca="1">OFFSET(L!$C$1,MATCH("Definitions"&amp;ADDRESS(ROW(),COLUMN(),4),L!$A:$A,0)-1,SL,,)</f>
        <v>锂加工厂*</v>
      </c>
      <c r="C13" s="177"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400"/>
      <c r="E13" s="179"/>
    </row>
    <row r="14" spans="1:8" ht="60">
      <c r="A14" s="176"/>
      <c r="B14" s="177" t="str">
        <f ca="1">OFFSET(L!$C$1,MATCH("Definitions"&amp;ADDRESS(ROW(),COLUMN(),4),L!$A:$A,0)-1,SL,,)</f>
        <v>组织经济合作与发展</v>
      </c>
      <c r="C14" s="177"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400"/>
      <c r="E14" s="179"/>
    </row>
    <row r="15" spans="1:8" ht="15">
      <c r="A15" s="176"/>
      <c r="B15" s="177" t="str">
        <f ca="1">OFFSET(L!$C$1,MATCH("Definitions"&amp;ADDRESS(ROW(),COLUMN(),4),L!$A:$A,0)-1,SL,,)</f>
        <v>云母（天然）</v>
      </c>
      <c r="C15" s="177" t="str">
        <f ca="1">OFFSET(L!$C$1,MATCH("Definitions"&amp;ADDRESS(ROW(),COLUMN(),4),L!$A:$A,0)-1,SL,,)</f>
        <v>天然云母是开采出或自然形成的矿物，如白云母或金云母。</v>
      </c>
      <c r="D15" s="400"/>
      <c r="E15" s="179"/>
    </row>
    <row r="16" spans="1:8" ht="45">
      <c r="A16" s="176"/>
      <c r="B16" s="177" t="str">
        <f ca="1">OFFSET(L!$C$1,MATCH("Definitions"&amp;ADDRESS(ROW(),COLUMN(),4),L!$A:$A,0)-1,SL,,)</f>
        <v>云母（合成）</v>
      </c>
      <c r="C16" s="177" t="str">
        <f ca="1">OFFSET(L!$C$1,MATCH("Definitions"&amp;ADDRESS(ROW(),COLUMN(),4),L!$A:$A,0)-1,SL,,)</f>
        <v>合成云母（氟金云母）是一种人工合成的材料，使用的原料包括镁、铝和硅。</v>
      </c>
      <c r="D16" s="400"/>
      <c r="E16" s="179" t="s">
        <v>15</v>
      </c>
    </row>
    <row r="17" spans="1:5" ht="45">
      <c r="A17" s="176"/>
      <c r="B17" s="177" t="str">
        <f ca="1">OFFSET(L!$C$1,MATCH("Definitions"&amp;ADDRESS(ROW(),COLUMN(),4),L!$A:$A,0)-1,SL,,)</f>
        <v>云母加工厂</v>
      </c>
      <c r="C17" s="177"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400"/>
      <c r="E17" s="179"/>
    </row>
    <row r="18" spans="1:5" ht="45">
      <c r="A18" s="176"/>
      <c r="B18" s="177" t="str">
        <f ca="1">OFFSET(L!$C$1,MATCH("Definitions"&amp;ADDRESS(ROW(),COLUMN(),4),L!$A:$A,0)-1,SL,,)</f>
        <v>镍加工厂*</v>
      </c>
      <c r="C18" s="177"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400"/>
      <c r="E18" s="179"/>
    </row>
    <row r="19" spans="1:5" ht="60">
      <c r="A19" s="176"/>
      <c r="B19" s="177" t="str">
        <f ca="1">OFFSET(L!$C$1,MATCH("Definitions"&amp;ADDRESS(ROW(),COLUMN(),4),L!$A:$A,0)-1,SL,,)</f>
        <v>加工商</v>
      </c>
      <c r="C19" s="177" t="str">
        <f ca="1">OFFSET(L!$C$1,MATCH("Definitions"&amp;ADDRESS(ROW(),COLUMN(),4),L!$A:$A,0)-1,SL,,)</f>
        <v>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v>
      </c>
      <c r="D19" s="400"/>
      <c r="E19" s="179"/>
    </row>
    <row r="20" spans="1:5" ht="15">
      <c r="A20" s="176"/>
      <c r="B20" s="177" t="str">
        <f ca="1">OFFSET(L!$C$1,MATCH("Definitions"&amp;ADDRESS(ROW(),COLUMN(),4),L!$A:$A,0)-1,SL,,)</f>
        <v>产品</v>
      </c>
      <c r="C20" s="177" t="str">
        <f ca="1">OFFSET(L!$C$1,MATCH("Definitions"&amp;ADDRESS(ROW(),COLUMN(),4),L!$A:$A,0)-1,SL,,)</f>
        <v xml:space="preserve">公司的产品或成品是指在制造生产阶段或最后完成阶段的物料或物品，并且已可以交付或销售给客户。 </v>
      </c>
      <c r="D20" s="400"/>
      <c r="E20" s="179"/>
    </row>
    <row r="21" spans="1:5" ht="75">
      <c r="A21" s="176"/>
      <c r="B21" s="177" t="str">
        <f ca="1">OFFSET(L!$C$1,MATCH("Definitions"&amp;ADDRESS(ROW(),COLUMN(),4),L!$A:$A,0)-1,SL,,)</f>
        <v>回收或废料源</v>
      </c>
      <c r="C21" s="177"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
注：至本模版出版之日，目前尚未进行规模化回收用后云母。</v>
      </c>
      <c r="D21" s="400"/>
      <c r="E21" s="179" t="s">
        <v>15</v>
      </c>
    </row>
    <row r="22" spans="1:5" ht="75">
      <c r="A22" s="176"/>
      <c r="B22" s="177" t="str">
        <f ca="1">OFFSET(L!$C$1,MATCH("Definitions"&amp;ADDRESS(ROW(),COLUMN(),4),L!$A:$A,0)-1,SL,,)</f>
        <v>责任商业联盟 (RBA)</v>
      </c>
      <c r="C22" s="177" t="str">
        <f ca="1">OFFSET(L!$C$1,MATCH("Definitions"&amp;ADDRESS(ROW(),COLUMN(),4),L!$A:$A,0)-1,SL,,)</f>
        <v xml:space="preserve">责任商业联盟成立于 2004 年，是全球最大的
致力于在电子行业供应链中倡导企业责任的行业联盟。
(http://www.responsiblebusiness.org)
</v>
      </c>
      <c r="D22" s="400"/>
      <c r="E22" s="179" t="s">
        <v>16</v>
      </c>
    </row>
    <row r="23" spans="1:5" ht="45">
      <c r="A23" s="176"/>
      <c r="B23" s="177" t="str">
        <f ca="1">OFFSET(L!$C$1,MATCH("Definitions"&amp;ADDRESS(ROW(),COLUMN(),4),L!$A:$A,0)-1,SL,,)</f>
        <v>不使用冲突矿产冶炼厂计划（RMAP）</v>
      </c>
      <c r="C23" s="177"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400"/>
      <c r="E23" s="179"/>
    </row>
    <row r="24" spans="1:5" ht="105">
      <c r="A24" s="176"/>
      <c r="B24" s="177" t="str">
        <f ca="1">OFFSET(L!$C$1,MATCH("Definitions"&amp;ADDRESS(ROW(),COLUMN(),4),L!$A:$A,0)-1,SL,,)</f>
        <v>负责任矿物计划 (RMI)</v>
      </c>
      <c r="C24" s="177"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400"/>
      <c r="E24" s="179" t="s">
        <v>15</v>
      </c>
    </row>
    <row r="25" spans="1:5" ht="135">
      <c r="A25" s="176"/>
      <c r="B25" s="177" t="str">
        <f ca="1">OFFSET(L!$C$1,MATCH("Definitions"&amp;ADDRESS(ROW(),COLUMN(),4),L!$A:$A,0)-1,SL,,)</f>
        <v>RMAP 合规冶炼厂目录</v>
      </c>
      <c r="C25" s="177"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400"/>
      <c r="E25" s="179" t="s">
        <v>13</v>
      </c>
    </row>
    <row r="26" spans="1:5" ht="45">
      <c r="A26" s="176"/>
      <c r="B26" s="177" t="str">
        <f ca="1">OFFSET(L!$C$1,MATCH("Definitions"&amp;ADDRESS(ROW(),COLUMN(),4),L!$A:$A,0)-1,SL,,)</f>
        <v>冶炼厂</v>
      </c>
      <c r="C26" s="177"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400"/>
      <c r="E26" s="179"/>
    </row>
    <row r="27" spans="1:5" ht="30">
      <c r="A27" s="176"/>
      <c r="B27" s="177" t="str">
        <f ca="1">OFFSET(L!$C$1,MATCH("Definitions"&amp;ADDRESS(ROW(),COLUMN(),4),L!$A:$A,0)-1,SL,,)</f>
        <v>冶炼厂识别序号</v>
      </c>
      <c r="C27" s="177"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400"/>
      <c r="E27" s="179"/>
    </row>
    <row r="28" spans="1:5" ht="15">
      <c r="A28" s="176"/>
      <c r="B28" s="402" t="str">
        <f ca="1">OFFSET(L!$C$1,MATCH("Definitions"&amp;ADDRESS(ROW(),COLUMN(),4),L!$A:$A,0)-1,SL,,)</f>
        <v>* 请查阅 EMRT 填写指南，了解更多关于本矿产主要和次要来源的详情。</v>
      </c>
      <c r="C28" s="402"/>
      <c r="D28" s="400"/>
      <c r="E28" s="179"/>
    </row>
    <row r="29" spans="1:5" ht="15">
      <c r="A29" s="176"/>
      <c r="B29" s="399" t="str">
        <f ca="1">OFFSET(L!$C$1,MATCH("General"&amp;"Cpy",L!$A:$A,0)-1,SL,,)</f>
        <v>© 2025 负责任矿物计划。保留所有权利。</v>
      </c>
      <c r="C29" s="399"/>
      <c r="D29" s="400"/>
      <c r="E29" s="179"/>
    </row>
    <row r="30" spans="1:5" ht="13.5" thickBot="1">
      <c r="A30" s="180"/>
      <c r="B30" s="181"/>
      <c r="C30" s="181"/>
      <c r="D30" s="401"/>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abSelected="1" topLeftCell="A124" zoomScaleNormal="100" workbookViewId="0">
      <selection activeCell="D3" sqref="D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6"/>
      <c r="B1" s="407"/>
      <c r="C1" s="407"/>
      <c r="D1" s="407"/>
      <c r="E1" s="407"/>
      <c r="F1" s="407"/>
      <c r="G1" s="407"/>
      <c r="H1" s="407"/>
      <c r="I1" s="407"/>
      <c r="J1" s="407"/>
      <c r="K1" s="408"/>
      <c r="L1" s="102"/>
      <c r="P1" s="2"/>
      <c r="Q1" s="2"/>
      <c r="R1" s="2"/>
      <c r="S1" s="2"/>
      <c r="T1" s="2"/>
      <c r="U1" s="2"/>
      <c r="V1" s="2"/>
      <c r="W1" s="2"/>
      <c r="X1" s="2"/>
      <c r="Y1" s="2"/>
      <c r="Z1" s="2"/>
      <c r="AA1" s="2"/>
      <c r="AB1" s="2"/>
      <c r="AC1" s="2"/>
      <c r="AD1" s="2"/>
      <c r="AE1" s="2"/>
      <c r="AF1" s="2"/>
      <c r="AG1" s="2"/>
      <c r="AH1" s="2"/>
    </row>
    <row r="2" spans="1:34" ht="81.75" customHeight="1">
      <c r="A2" s="27"/>
      <c r="B2" s="283"/>
      <c r="C2" s="28"/>
      <c r="D2" s="409" t="str">
        <f ca="1">OFFSET(L!$C$1,MATCH("Declaration"&amp;ADDRESS(ROW(),COLUMN(),4),L!$A:$A,0)-1,SL,,)</f>
        <v>扩展矿物报告模版 (EMRT)</v>
      </c>
      <c r="E2" s="410"/>
      <c r="F2" s="410"/>
      <c r="G2" s="410"/>
      <c r="H2" s="410"/>
      <c r="I2" s="410"/>
      <c r="J2" s="411"/>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20058</v>
      </c>
      <c r="E3" s="445"/>
      <c r="F3" s="446"/>
      <c r="G3" s="446"/>
      <c r="H3" s="446"/>
      <c r="I3" s="446"/>
      <c r="J3" s="190" t="s">
        <v>19342</v>
      </c>
      <c r="K3" s="29"/>
      <c r="L3" s="102"/>
      <c r="P3" s="38">
        <f>MATCH($D$3,LN,0)</f>
        <v>2</v>
      </c>
    </row>
    <row r="4" spans="1:34" ht="15.75">
      <c r="A4" s="27"/>
      <c r="B4" s="418" t="str">
        <f ca="1">OFFSET(L!$C$1,MATCH("Declaration"&amp;ADDRESS(ROW(),COLUMN(),4),L!$A:$A,0)-1,SL,,)</f>
        <v>本文件旨在收集产品中使用的特定原材料（特别是钴或天然云母）的采购信息。</v>
      </c>
      <c r="C4" s="418"/>
      <c r="D4" s="418"/>
      <c r="E4" s="418"/>
      <c r="F4" s="418"/>
      <c r="G4" s="418"/>
      <c r="H4" s="418"/>
      <c r="I4" s="422" t="str">
        <f ca="1">OFFSET(L!$C$1,MATCH("Declaration"&amp;ADDRESS(ROW(),COLUMN(),4),L!$A:$A,0)-1,SL,,)</f>
        <v>链接至条款和条件</v>
      </c>
      <c r="J4" s="422"/>
      <c r="K4" s="29"/>
      <c r="L4" s="104"/>
      <c r="P4" s="2"/>
      <c r="Q4" s="2"/>
      <c r="R4" s="2"/>
      <c r="S4" s="2"/>
      <c r="T4" s="2"/>
      <c r="U4" s="2"/>
      <c r="V4" s="2"/>
      <c r="W4" s="2"/>
      <c r="X4" s="2"/>
      <c r="Y4" s="2"/>
      <c r="Z4" s="2"/>
      <c r="AA4" s="2"/>
      <c r="AB4" s="2"/>
      <c r="AC4" s="2"/>
      <c r="AD4" s="2"/>
      <c r="AE4" s="2"/>
      <c r="AF4" s="2"/>
      <c r="AG4" s="2"/>
      <c r="AH4" s="2"/>
    </row>
    <row r="5" spans="1:34" ht="15">
      <c r="A5" s="125" t="str">
        <f>LEFT(D9,1)</f>
        <v>B</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8" t="str">
        <f ca="1">OFFSET(L!$C$1,MATCH("Declaration"&amp;ADDRESS(ROW(),COLUMN(),4),L!$A:$A,0)-1,SL,,)</f>
        <v>必填字段标记以星号 (*)。参考说明选项卡，获取关于如何答复每个问题的指南。</v>
      </c>
      <c r="C6" s="418"/>
      <c r="D6" s="418"/>
      <c r="E6" s="418"/>
      <c r="F6" s="418"/>
      <c r="G6" s="418"/>
      <c r="H6" s="418"/>
      <c r="I6" s="418"/>
      <c r="J6" s="418"/>
      <c r="K6" s="29"/>
      <c r="L6" s="104" t="s">
        <v>18</v>
      </c>
      <c r="P6" s="2"/>
      <c r="Q6" s="2"/>
      <c r="R6" s="2"/>
      <c r="S6" s="2"/>
      <c r="T6" s="2"/>
      <c r="U6" s="2"/>
      <c r="V6" s="2"/>
      <c r="W6" s="2"/>
      <c r="X6" s="2"/>
      <c r="Y6" s="2"/>
      <c r="Z6" s="2"/>
      <c r="AA6" s="2"/>
      <c r="AB6" s="2"/>
      <c r="AC6" s="2"/>
      <c r="AD6" s="2"/>
      <c r="AE6" s="2"/>
      <c r="AF6" s="2"/>
      <c r="AG6" s="2"/>
      <c r="AH6" s="2"/>
    </row>
    <row r="7" spans="1:34" ht="15.75">
      <c r="A7" s="27"/>
      <c r="B7" s="423" t="str">
        <f ca="1">OFFSET(L!$C$1,MATCH("Declaration"&amp;ADDRESS(ROW(),COLUMN(),4),L!$A:$A,0)-1,SL,,)</f>
        <v>公司信息</v>
      </c>
      <c r="C7" s="423"/>
      <c r="D7" s="423"/>
      <c r="E7" s="423"/>
      <c r="F7" s="423"/>
      <c r="G7" s="423"/>
      <c r="H7" s="423"/>
      <c r="I7" s="423"/>
      <c r="J7" s="423"/>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公司名称（*）：</v>
      </c>
      <c r="C8" s="66"/>
      <c r="D8" s="412" t="s">
        <v>20055</v>
      </c>
      <c r="E8" s="413"/>
      <c r="F8" s="413"/>
      <c r="G8" s="413"/>
      <c r="H8" s="413"/>
      <c r="I8" s="413"/>
      <c r="J8" s="414"/>
      <c r="K8" s="32"/>
      <c r="L8" s="104"/>
      <c r="P8" s="2"/>
      <c r="Q8" s="2"/>
      <c r="R8" s="2"/>
      <c r="S8" s="2"/>
      <c r="T8" s="2"/>
      <c r="U8" s="2"/>
      <c r="V8" s="2"/>
      <c r="W8" s="2"/>
      <c r="X8" s="2"/>
      <c r="Y8" s="2"/>
      <c r="Z8" s="2"/>
      <c r="AA8" s="2"/>
      <c r="AB8" s="2"/>
      <c r="AC8" s="2"/>
      <c r="AD8" s="2"/>
      <c r="AE8" s="2"/>
      <c r="AF8" s="2"/>
      <c r="AG8" s="2"/>
      <c r="AH8" s="2"/>
    </row>
    <row r="9" spans="1:34" ht="16.5">
      <c r="A9" s="31"/>
      <c r="B9" s="65" t="str">
        <f ca="1">OFFSET(L!$C$1,MATCH("Declaration"&amp;ADDRESS(ROW(),COLUMN(),4),L!$A:$A,0)-1,SL,,)</f>
        <v>申报范围或种类 (*):</v>
      </c>
      <c r="C9" s="66"/>
      <c r="D9" s="451" t="s">
        <v>20</v>
      </c>
      <c r="E9" s="452"/>
      <c r="F9" s="452"/>
      <c r="G9" s="453"/>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4" t="str">
        <f ca="1">OFFSET(L!$C$1,MATCH("Declaration"&amp;ADDRESS(ROW(),COLUMN(),4)&amp;LEFT($D$9,1),L!$A:$A,0)-1,SL,,)</f>
        <v>转到产品目录表输入所需申报的所有产品</v>
      </c>
      <c r="C10" s="112"/>
      <c r="D10" s="419"/>
      <c r="E10" s="420"/>
      <c r="F10" s="420"/>
      <c r="G10" s="420"/>
      <c r="H10" s="420"/>
      <c r="I10" s="420"/>
      <c r="J10" s="421"/>
      <c r="K10" s="29"/>
      <c r="L10" s="104"/>
      <c r="Q10" s="2"/>
      <c r="R10" s="2"/>
      <c r="S10" s="2"/>
      <c r="T10" s="2"/>
      <c r="U10" s="2"/>
      <c r="V10" s="2"/>
      <c r="W10" s="2"/>
      <c r="X10" s="2"/>
      <c r="Y10" s="2"/>
      <c r="Z10" s="2"/>
      <c r="AA10" s="2"/>
      <c r="AB10" s="2"/>
      <c r="AC10" s="2"/>
      <c r="AD10" s="2"/>
      <c r="AE10" s="2"/>
      <c r="AF10" s="2"/>
      <c r="AG10" s="2"/>
      <c r="AH10" s="2"/>
    </row>
    <row r="11" spans="1:34" ht="16.5">
      <c r="A11" s="31"/>
      <c r="B11" s="425"/>
      <c r="C11" s="112"/>
      <c r="D11" s="426" t="str">
        <f ca="1">IF(D9=Q9,OFFSET(L!$C$1,MATCH("Declaration"&amp;ADDRESS(ROW(),COLUMN(),4),L!$A:$A,0)-1,SL,,),"")</f>
        <v>点击此处输入此申报所适用的产品</v>
      </c>
      <c r="E11" s="427"/>
      <c r="F11" s="427"/>
      <c r="G11" s="427"/>
      <c r="H11" s="427"/>
      <c r="I11" s="427"/>
      <c r="J11" s="428"/>
      <c r="K11" s="29"/>
      <c r="L11" s="104"/>
      <c r="Q11" s="2"/>
      <c r="R11" s="2"/>
      <c r="S11" s="2"/>
      <c r="T11" s="2"/>
      <c r="U11" s="2"/>
      <c r="V11" s="2"/>
      <c r="W11" s="2"/>
      <c r="X11" s="2"/>
      <c r="Y11" s="2"/>
      <c r="Z11" s="2"/>
      <c r="AA11" s="368" t="s">
        <v>19145</v>
      </c>
      <c r="AB11" s="2"/>
      <c r="AC11" s="2"/>
      <c r="AD11" s="2"/>
      <c r="AE11" s="2"/>
      <c r="AF11" s="2"/>
      <c r="AG11" s="2"/>
      <c r="AH11" s="2"/>
    </row>
    <row r="12" spans="1:34" ht="15.75">
      <c r="A12" s="31"/>
      <c r="B12" s="429" t="str">
        <f ca="1">OFFSET(L!$C$1,MATCH("Declaration"&amp;ADDRESS(ROW(),COLUMN(),4),L!$A:$A,0)-1,SL,,)</f>
        <v>选择贵公司的矿产申报范围 (*):</v>
      </c>
      <c r="C12" s="112"/>
      <c r="D12" s="372" t="s">
        <v>40</v>
      </c>
      <c r="E12" s="431" t="s">
        <v>18641</v>
      </c>
      <c r="F12" s="432"/>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30" t="e">
        <f ca="1">OFFSET(L!$C$1,MATCH("Declaration"&amp;ADDRESS(ROW(),COLUMN(),4),L!$A:$A,0)-1,SL,,)</f>
        <v>#N/A</v>
      </c>
      <c r="C13" s="112"/>
      <c r="D13" s="372" t="s">
        <v>18644</v>
      </c>
      <c r="E13" s="431" t="s">
        <v>41</v>
      </c>
      <c r="F13" s="432"/>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3"/>
      <c r="C14" s="112"/>
      <c r="D14" s="298"/>
      <c r="E14" s="435"/>
      <c r="F14" s="436"/>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4"/>
      <c r="C15" s="112"/>
      <c r="D15" s="298"/>
      <c r="E15" s="435"/>
      <c r="F15" s="436"/>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 xml:space="preserve">公司唯一识别信息： </v>
      </c>
      <c r="C16" s="67"/>
      <c r="D16" s="415"/>
      <c r="E16" s="416"/>
      <c r="F16" s="416"/>
      <c r="G16" s="416"/>
      <c r="H16" s="416"/>
      <c r="I16" s="416"/>
      <c r="J16" s="417"/>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公司唯一授权识别信息：</v>
      </c>
      <c r="C17" s="67"/>
      <c r="D17" s="415"/>
      <c r="E17" s="416"/>
      <c r="F17" s="416"/>
      <c r="G17" s="416"/>
      <c r="H17" s="416"/>
      <c r="I17" s="416"/>
      <c r="J17" s="417"/>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地址：</v>
      </c>
      <c r="C18" s="67"/>
      <c r="D18" s="415" t="s">
        <v>20051</v>
      </c>
      <c r="E18" s="416"/>
      <c r="F18" s="416"/>
      <c r="G18" s="416"/>
      <c r="H18" s="416"/>
      <c r="I18" s="416"/>
      <c r="J18" s="417"/>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联系人姓名 (*):</v>
      </c>
      <c r="C19" s="67"/>
      <c r="D19" s="415" t="s">
        <v>20056</v>
      </c>
      <c r="E19" s="416"/>
      <c r="F19" s="416"/>
      <c r="G19" s="416"/>
      <c r="H19" s="416"/>
      <c r="I19" s="416"/>
      <c r="J19" s="417"/>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5">
      <c r="A20" s="31"/>
      <c r="B20" s="33" t="str">
        <f ca="1">OFFSET(L!$C$1,MATCH("Declaration"&amp;ADDRESS(ROW(),COLUMN(),4),L!$A:$A,0)-1,SL,,)</f>
        <v>联系人电邮地址 (*):</v>
      </c>
      <c r="C20" s="67"/>
      <c r="D20" s="437" t="s">
        <v>20052</v>
      </c>
      <c r="E20" s="438"/>
      <c r="F20" s="438"/>
      <c r="G20" s="438"/>
      <c r="H20" s="438"/>
      <c r="I20" s="438"/>
      <c r="J20" s="439"/>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联系人电话 (*):</v>
      </c>
      <c r="C21" s="67"/>
      <c r="D21" s="415" t="s">
        <v>20053</v>
      </c>
      <c r="E21" s="416"/>
      <c r="F21" s="416"/>
      <c r="G21" s="416"/>
      <c r="H21" s="416"/>
      <c r="I21" s="416"/>
      <c r="J21" s="417"/>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授权人姓名 (*):</v>
      </c>
      <c r="C22" s="67"/>
      <c r="D22" s="448" t="s">
        <v>20056</v>
      </c>
      <c r="E22" s="449"/>
      <c r="F22" s="449"/>
      <c r="G22" s="449"/>
      <c r="H22" s="449"/>
      <c r="I22" s="449"/>
      <c r="J22" s="450"/>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授权人职务:</v>
      </c>
      <c r="C23" s="67"/>
      <c r="D23" s="415" t="s">
        <v>20054</v>
      </c>
      <c r="E23" s="416"/>
      <c r="F23" s="416"/>
      <c r="G23" s="416"/>
      <c r="H23" s="416"/>
      <c r="I23" s="416"/>
      <c r="J23" s="417"/>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授权人电邮地址 (*):</v>
      </c>
      <c r="C24" s="67"/>
      <c r="D24" s="437" t="s">
        <v>20052</v>
      </c>
      <c r="E24" s="438"/>
      <c r="F24" s="438"/>
      <c r="G24" s="438"/>
      <c r="H24" s="438"/>
      <c r="I24" s="438"/>
      <c r="J24" s="439"/>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授权人电话 :</v>
      </c>
      <c r="C25" s="124"/>
      <c r="D25" s="456" t="s">
        <v>20053</v>
      </c>
      <c r="E25" s="457"/>
      <c r="F25" s="457"/>
      <c r="G25" s="457"/>
      <c r="H25" s="457"/>
      <c r="I25" s="457"/>
      <c r="J25" s="458"/>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授权日期 (*):</v>
      </c>
      <c r="C26" s="68"/>
      <c r="D26" s="443">
        <f ca="1">TODAY()</f>
        <v>45859</v>
      </c>
      <c r="E26" s="444"/>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55"/>
      <c r="E27" s="455"/>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9" t="str">
        <f ca="1">OFFSET(L!$C$1,MATCH("Declaration"&amp;ADDRESS(ROW(),COLUMN(),4),L!$A:$A,0)-1,SL,,)</f>
        <v>根据上述指明的申报范围回答下列问题 1 - 7</v>
      </c>
      <c r="C28" s="459"/>
      <c r="D28" s="459"/>
      <c r="E28" s="459"/>
      <c r="F28" s="459"/>
      <c r="G28" s="459"/>
      <c r="H28" s="459"/>
      <c r="I28" s="459"/>
      <c r="J28" s="459"/>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是否在产品或生产流程中有意添加或使用任何指定矿产？ (*)</v>
      </c>
      <c r="C29" s="13"/>
      <c r="D29" s="454" t="str">
        <f ca="1">OFFSET(L!$C$1,MATCH("Declaration"&amp;ADDRESS(ROW(),COLUMN(),4),L!$A:$A,0)-1,SL,,)</f>
        <v>回答</v>
      </c>
      <c r="E29" s="454"/>
      <c r="F29" s="14"/>
      <c r="G29" s="37" t="str">
        <f ca="1">OFFSET(L!$C$1,MATCH("Declaration"&amp;ADDRESS(ROW(),COLUMN(),4),L!$A:$A,0)-1,SL,,)</f>
        <v>注释</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40" t="s">
        <v>22</v>
      </c>
      <c r="E30" s="441"/>
      <c r="F30" s="8"/>
      <c r="G30" s="403"/>
      <c r="H30" s="404"/>
      <c r="I30" s="404"/>
      <c r="J30" s="405"/>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40" t="s">
        <v>22</v>
      </c>
      <c r="E31" s="441"/>
      <c r="F31" s="8"/>
      <c r="G31" s="403"/>
      <c r="H31" s="404"/>
      <c r="I31" s="404"/>
      <c r="J31" s="405"/>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Graphite(*)</v>
      </c>
      <c r="C32" s="28"/>
      <c r="D32" s="440" t="s">
        <v>22</v>
      </c>
      <c r="E32" s="441"/>
      <c r="F32" s="8"/>
      <c r="G32" s="403"/>
      <c r="H32" s="404"/>
      <c r="I32" s="404"/>
      <c r="J32" s="405"/>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40" t="s">
        <v>22</v>
      </c>
      <c r="E33" s="441"/>
      <c r="F33" s="8"/>
      <c r="G33" s="403"/>
      <c r="H33" s="404"/>
      <c r="I33" s="404"/>
      <c r="J33" s="405"/>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40" t="s">
        <v>22</v>
      </c>
      <c r="E34" s="441"/>
      <c r="F34" s="8"/>
      <c r="G34" s="403"/>
      <c r="H34" s="404"/>
      <c r="I34" s="404"/>
      <c r="J34" s="405"/>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40" t="s">
        <v>22</v>
      </c>
      <c r="E35" s="441"/>
      <c r="F35" s="8"/>
      <c r="G35" s="403"/>
      <c r="H35" s="404"/>
      <c r="I35" s="404"/>
      <c r="J35" s="405"/>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40"/>
      <c r="E36" s="441"/>
      <c r="F36" s="8"/>
      <c r="G36" s="403"/>
      <c r="H36" s="404"/>
      <c r="I36" s="404"/>
      <c r="J36" s="405"/>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40"/>
      <c r="E37" s="441"/>
      <c r="F37" s="8"/>
      <c r="G37" s="403"/>
      <c r="H37" s="404"/>
      <c r="I37" s="404"/>
      <c r="J37" s="405"/>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40"/>
      <c r="E38" s="441"/>
      <c r="F38" s="8"/>
      <c r="G38" s="403"/>
      <c r="H38" s="404"/>
      <c r="I38" s="404"/>
      <c r="J38" s="405"/>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40"/>
      <c r="E39" s="441"/>
      <c r="F39" s="8"/>
      <c r="G39" s="403"/>
      <c r="H39" s="404"/>
      <c r="I39" s="404"/>
      <c r="J39" s="405"/>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产品中是否还存有任何指定矿产？ (*)</v>
      </c>
      <c r="C41" s="13"/>
      <c r="D41" s="442" t="str">
        <f ca="1">D29</f>
        <v>回答</v>
      </c>
      <c r="E41" s="442"/>
      <c r="F41" s="14"/>
      <c r="G41" s="37" t="str">
        <f ca="1">G29</f>
        <v>注释</v>
      </c>
      <c r="H41" s="37"/>
      <c r="I41" s="37"/>
      <c r="J41" s="73"/>
      <c r="K41" s="29"/>
      <c r="L41" s="99" t="s">
        <v>15</v>
      </c>
      <c r="P41" s="301">
        <f>COUNTIF(D$30:E$39,"No")+COUNTIF(D$30:E$39,"Unknown")+COUNTIF(D$30:E$39,"Not declaring")</f>
        <v>6</v>
      </c>
      <c r="Q41" s="38" t="str">
        <f>IF(P41=AA23,"","(*)")</f>
        <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40"/>
      <c r="E42" s="441"/>
      <c r="F42" s="8"/>
      <c r="G42" s="403"/>
      <c r="H42" s="404"/>
      <c r="I42" s="404"/>
      <c r="J42" s="405"/>
      <c r="K42" s="29"/>
      <c r="L42" s="105"/>
      <c r="P42" s="301" t="str">
        <f>IF(OR(D30="No",D30="Unknown",D30="Not declaring"),"",O30)</f>
        <v/>
      </c>
      <c r="R42" s="2"/>
      <c r="S42" s="302" t="str">
        <f>IF(COUNTIF(D42,"Yes"),AA12,"")</f>
        <v/>
      </c>
      <c r="T42" s="303" t="str">
        <f>IF(S43="",S42,IF(S42="",S43,IF(S42&gt;S43,S43,S42)))</f>
        <v/>
      </c>
      <c r="U42" s="303" t="str">
        <f>T42</f>
        <v/>
      </c>
      <c r="V42" s="303" t="str">
        <f t="shared" ref="V42" si="37">IF(U43="",U42,IF(U42="",U43,IF(U42&gt;U43,U43,U42)))</f>
        <v/>
      </c>
      <c r="W42" s="303" t="str">
        <f t="shared" ref="W42" si="38">V42</f>
        <v/>
      </c>
      <c r="X42" s="303" t="str">
        <f t="shared" ref="X42" si="39">IF(W43="",W42,IF(W42="",W43,IF(W42&gt;W43,W43,W42)))</f>
        <v/>
      </c>
      <c r="Y42" s="303" t="str">
        <f t="shared" ref="Y42" si="40">X42</f>
        <v/>
      </c>
      <c r="Z42" s="303" t="str">
        <f t="shared" ref="Z42" si="41">IF(Y43="",Y42,IF(Y42="",Y43,IF(Y42&gt;Y43,Y43,Y42)))</f>
        <v/>
      </c>
      <c r="AA42" s="303" t="str">
        <f t="shared" ref="AA42" si="42">Z42</f>
        <v/>
      </c>
      <c r="AB42" s="303" t="str">
        <f t="shared" ref="AB42" si="43">IF(AA43="",AA42,IF(AA42="",AA43,IF(AA42&gt;AA43,AA43,AA42)))</f>
        <v/>
      </c>
      <c r="AC42" s="303" t="str">
        <f t="shared" ref="AC42" si="44">AB42</f>
        <v/>
      </c>
      <c r="AD42" s="2"/>
      <c r="AE42" s="2"/>
      <c r="AF42" s="2"/>
      <c r="AG42" s="2"/>
    </row>
    <row r="43" spans="1:33" ht="22.5">
      <c r="A43" s="34"/>
      <c r="B43" s="300" t="str">
        <f t="shared" si="36"/>
        <v>Copper</v>
      </c>
      <c r="C43" s="28"/>
      <c r="D43" s="440"/>
      <c r="E43" s="441"/>
      <c r="F43" s="8"/>
      <c r="G43" s="403"/>
      <c r="H43" s="404"/>
      <c r="I43" s="404"/>
      <c r="J43" s="405"/>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Graphite</v>
      </c>
      <c r="C44" s="28"/>
      <c r="D44" s="440"/>
      <c r="E44" s="441"/>
      <c r="F44" s="8"/>
      <c r="G44" s="403"/>
      <c r="H44" s="404"/>
      <c r="I44" s="404"/>
      <c r="J44" s="405"/>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40"/>
      <c r="E45" s="441"/>
      <c r="F45" s="8"/>
      <c r="G45" s="403"/>
      <c r="H45" s="404"/>
      <c r="I45" s="404"/>
      <c r="J45" s="405"/>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40"/>
      <c r="E46" s="441"/>
      <c r="F46" s="8"/>
      <c r="G46" s="403"/>
      <c r="H46" s="404"/>
      <c r="I46" s="404"/>
      <c r="J46" s="405"/>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40"/>
      <c r="E47" s="441"/>
      <c r="F47" s="8"/>
      <c r="G47" s="403"/>
      <c r="H47" s="404"/>
      <c r="I47" s="404"/>
      <c r="J47" s="405"/>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40"/>
      <c r="E48" s="441"/>
      <c r="F48" s="8"/>
      <c r="G48" s="403"/>
      <c r="H48" s="404"/>
      <c r="I48" s="404"/>
      <c r="J48" s="405"/>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40"/>
      <c r="E49" s="441"/>
      <c r="F49" s="8"/>
      <c r="G49" s="403"/>
      <c r="H49" s="404"/>
      <c r="I49" s="404"/>
      <c r="J49" s="405"/>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40"/>
      <c r="E50" s="441"/>
      <c r="F50" s="8"/>
      <c r="G50" s="403"/>
      <c r="H50" s="404"/>
      <c r="I50" s="404"/>
      <c r="J50" s="405"/>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40"/>
      <c r="E51" s="441"/>
      <c r="F51" s="8"/>
      <c r="G51" s="403"/>
      <c r="H51" s="404"/>
      <c r="I51" s="404"/>
      <c r="J51" s="405"/>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 xml:space="preserve">3) 贵公司供应链中是否有冶炼厂或加工厂从受冲突影响和高风险地区采购指定矿产？ （《经合组织尽职调查指南》，参见定义选项卡） </v>
      </c>
      <c r="C53" s="6"/>
      <c r="D53" s="442" t="str">
        <f ca="1">D29</f>
        <v>回答</v>
      </c>
      <c r="E53" s="442"/>
      <c r="F53" s="14"/>
      <c r="G53" s="37" t="str">
        <f ca="1">G29</f>
        <v>注释</v>
      </c>
      <c r="H53" s="447"/>
      <c r="I53" s="447"/>
      <c r="J53" s="447"/>
      <c r="K53" s="29"/>
      <c r="L53" s="99"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40"/>
      <c r="E54" s="441"/>
      <c r="F54" s="40"/>
      <c r="G54" s="403"/>
      <c r="H54" s="404"/>
      <c r="I54" s="404"/>
      <c r="J54" s="405"/>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40"/>
      <c r="E55" s="441"/>
      <c r="F55" s="40"/>
      <c r="G55" s="403"/>
      <c r="H55" s="404"/>
      <c r="I55" s="404"/>
      <c r="J55" s="405"/>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40"/>
      <c r="E56" s="441"/>
      <c r="F56" s="40"/>
      <c r="G56" s="403"/>
      <c r="H56" s="404"/>
      <c r="I56" s="404"/>
      <c r="J56" s="405"/>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40"/>
      <c r="E57" s="441"/>
      <c r="F57" s="40"/>
      <c r="G57" s="403"/>
      <c r="H57" s="404"/>
      <c r="I57" s="404"/>
      <c r="J57" s="405"/>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40"/>
      <c r="E58" s="441"/>
      <c r="F58" s="40"/>
      <c r="G58" s="403"/>
      <c r="H58" s="404"/>
      <c r="I58" s="404"/>
      <c r="J58" s="405"/>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40"/>
      <c r="E59" s="441"/>
      <c r="F59" s="40"/>
      <c r="G59" s="403"/>
      <c r="H59" s="404"/>
      <c r="I59" s="404"/>
      <c r="J59" s="405"/>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40"/>
      <c r="E60" s="441"/>
      <c r="F60" s="40"/>
      <c r="G60" s="403"/>
      <c r="H60" s="404"/>
      <c r="I60" s="404"/>
      <c r="J60" s="405"/>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40"/>
      <c r="E61" s="441"/>
      <c r="F61" s="40"/>
      <c r="G61" s="403"/>
      <c r="H61" s="404"/>
      <c r="I61" s="404"/>
      <c r="J61" s="405"/>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40"/>
      <c r="E62" s="441"/>
      <c r="F62" s="40"/>
      <c r="G62" s="403"/>
      <c r="H62" s="404"/>
      <c r="I62" s="404"/>
      <c r="J62" s="405"/>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40"/>
      <c r="E63" s="441"/>
      <c r="F63" s="40"/>
      <c r="G63" s="403"/>
      <c r="H63" s="404"/>
      <c r="I63" s="404"/>
      <c r="J63" s="405"/>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 xml:space="preserve">4) 是否 100% 的指定矿产来自回收料或
报废料资源？ </v>
      </c>
      <c r="C65" s="6"/>
      <c r="D65" s="442" t="str">
        <f ca="1">D29</f>
        <v>回答</v>
      </c>
      <c r="E65" s="442"/>
      <c r="F65" s="14"/>
      <c r="G65" s="37" t="str">
        <f ca="1">G29</f>
        <v>注释</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40"/>
      <c r="E66" s="441"/>
      <c r="F66" s="40"/>
      <c r="G66" s="403"/>
      <c r="H66" s="404"/>
      <c r="I66" s="404"/>
      <c r="J66" s="405"/>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40"/>
      <c r="E67" s="441"/>
      <c r="F67" s="40"/>
      <c r="G67" s="403"/>
      <c r="H67" s="404"/>
      <c r="I67" s="404"/>
      <c r="J67" s="405"/>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40"/>
      <c r="E68" s="441"/>
      <c r="F68" s="40"/>
      <c r="G68" s="403"/>
      <c r="H68" s="404"/>
      <c r="I68" s="404"/>
      <c r="J68" s="405"/>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40"/>
      <c r="E69" s="441"/>
      <c r="F69" s="40"/>
      <c r="G69" s="403"/>
      <c r="H69" s="404"/>
      <c r="I69" s="404"/>
      <c r="J69" s="405"/>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40"/>
      <c r="E70" s="441"/>
      <c r="F70" s="40"/>
      <c r="G70" s="403"/>
      <c r="H70" s="404"/>
      <c r="I70" s="404"/>
      <c r="J70" s="405"/>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40"/>
      <c r="E71" s="441"/>
      <c r="F71" s="40"/>
      <c r="G71" s="403"/>
      <c r="H71" s="404"/>
      <c r="I71" s="404"/>
      <c r="J71" s="405"/>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40"/>
      <c r="E72" s="441"/>
      <c r="F72" s="40"/>
      <c r="G72" s="403"/>
      <c r="H72" s="404"/>
      <c r="I72" s="404"/>
      <c r="J72" s="405"/>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40"/>
      <c r="E73" s="441"/>
      <c r="F73" s="40"/>
      <c r="G73" s="403"/>
      <c r="H73" s="404"/>
      <c r="I73" s="404"/>
      <c r="J73" s="405"/>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40"/>
      <c r="E74" s="441"/>
      <c r="F74" s="40"/>
      <c r="G74" s="403"/>
      <c r="H74" s="404"/>
      <c r="I74" s="404"/>
      <c r="J74" s="405"/>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40"/>
      <c r="E75" s="441"/>
      <c r="F75" s="40"/>
      <c r="G75" s="403"/>
      <c r="H75" s="404"/>
      <c r="I75" s="404"/>
      <c r="J75" s="405"/>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百分之多少的相关供应商已对贵公司
的供应链调查提供答复？</v>
      </c>
      <c r="C77" s="6"/>
      <c r="D77" s="442" t="str">
        <f ca="1">D29</f>
        <v>回答</v>
      </c>
      <c r="E77" s="442"/>
      <c r="F77" s="14"/>
      <c r="G77" s="37" t="str">
        <f ca="1">G29</f>
        <v>注释</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40"/>
      <c r="E78" s="441"/>
      <c r="F78" s="40"/>
      <c r="G78" s="403"/>
      <c r="H78" s="404"/>
      <c r="I78" s="404"/>
      <c r="J78" s="405"/>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40"/>
      <c r="E79" s="441"/>
      <c r="F79" s="40"/>
      <c r="G79" s="403"/>
      <c r="H79" s="404"/>
      <c r="I79" s="404"/>
      <c r="J79" s="405"/>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40"/>
      <c r="E80" s="441"/>
      <c r="F80" s="40"/>
      <c r="G80" s="403"/>
      <c r="H80" s="404"/>
      <c r="I80" s="404"/>
      <c r="J80" s="405"/>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40"/>
      <c r="E81" s="441"/>
      <c r="F81" s="40"/>
      <c r="G81" s="403"/>
      <c r="H81" s="404"/>
      <c r="I81" s="404"/>
      <c r="J81" s="405"/>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40"/>
      <c r="E82" s="441"/>
      <c r="F82" s="40"/>
      <c r="G82" s="403"/>
      <c r="H82" s="404"/>
      <c r="I82" s="404"/>
      <c r="J82" s="405"/>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40"/>
      <c r="E83" s="441"/>
      <c r="F83" s="40"/>
      <c r="G83" s="403"/>
      <c r="H83" s="404"/>
      <c r="I83" s="404"/>
      <c r="J83" s="405"/>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40"/>
      <c r="E84" s="441"/>
      <c r="F84" s="40"/>
      <c r="G84" s="403"/>
      <c r="H84" s="404"/>
      <c r="I84" s="404"/>
      <c r="J84" s="405"/>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40"/>
      <c r="E85" s="441"/>
      <c r="F85" s="40"/>
      <c r="G85" s="403"/>
      <c r="H85" s="404"/>
      <c r="I85" s="404"/>
      <c r="J85" s="405"/>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40"/>
      <c r="E86" s="441"/>
      <c r="F86" s="40"/>
      <c r="G86" s="403"/>
      <c r="H86" s="404"/>
      <c r="I86" s="404"/>
      <c r="J86" s="405"/>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40"/>
      <c r="E87" s="441"/>
      <c r="F87" s="40"/>
      <c r="G87" s="403"/>
      <c r="H87" s="404"/>
      <c r="I87" s="404"/>
      <c r="J87" s="405"/>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您是否识别出为贵公司的供应链供应指定矿产的所有冶炼厂或加工厂？</v>
      </c>
      <c r="C89" s="6"/>
      <c r="D89" s="442" t="str">
        <f ca="1">D29</f>
        <v>回答</v>
      </c>
      <c r="E89" s="442"/>
      <c r="F89" s="14"/>
      <c r="G89" s="37" t="str">
        <f ca="1">G29</f>
        <v>注释</v>
      </c>
      <c r="H89" s="460"/>
      <c r="I89" s="460"/>
      <c r="J89" s="46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40"/>
      <c r="E90" s="441"/>
      <c r="F90" s="40"/>
      <c r="G90" s="403"/>
      <c r="H90" s="404"/>
      <c r="I90" s="404"/>
      <c r="J90" s="405"/>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40"/>
      <c r="E91" s="441"/>
      <c r="F91" s="40"/>
      <c r="G91" s="403"/>
      <c r="H91" s="404"/>
      <c r="I91" s="404"/>
      <c r="J91" s="405"/>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40"/>
      <c r="E92" s="441"/>
      <c r="F92" s="40"/>
      <c r="G92" s="403"/>
      <c r="H92" s="404"/>
      <c r="I92" s="404"/>
      <c r="J92" s="405"/>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40"/>
      <c r="E93" s="441"/>
      <c r="F93" s="40"/>
      <c r="G93" s="403"/>
      <c r="H93" s="404"/>
      <c r="I93" s="404"/>
      <c r="J93" s="405"/>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40"/>
      <c r="E94" s="441"/>
      <c r="F94" s="40"/>
      <c r="G94" s="403"/>
      <c r="H94" s="404"/>
      <c r="I94" s="404"/>
      <c r="J94" s="405"/>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40"/>
      <c r="E95" s="441"/>
      <c r="F95" s="40"/>
      <c r="G95" s="403"/>
      <c r="H95" s="404"/>
      <c r="I95" s="404"/>
      <c r="J95" s="405"/>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40"/>
      <c r="E96" s="441"/>
      <c r="F96" s="40"/>
      <c r="G96" s="403"/>
      <c r="H96" s="404"/>
      <c r="I96" s="404"/>
      <c r="J96" s="405"/>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40"/>
      <c r="E97" s="441"/>
      <c r="F97" s="40"/>
      <c r="G97" s="403"/>
      <c r="H97" s="404"/>
      <c r="I97" s="404"/>
      <c r="J97" s="405"/>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40"/>
      <c r="E98" s="441"/>
      <c r="F98" s="40"/>
      <c r="G98" s="403"/>
      <c r="H98" s="404"/>
      <c r="I98" s="404"/>
      <c r="J98" s="405"/>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40"/>
      <c r="E99" s="441"/>
      <c r="F99" s="40"/>
      <c r="G99" s="403"/>
      <c r="H99" s="404"/>
      <c r="I99" s="404"/>
      <c r="J99" s="405"/>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贵公司收到的所有适用冶炼厂或加工厂信息是否已在此申报中报告？</v>
      </c>
      <c r="C101" s="6"/>
      <c r="D101" s="442" t="str">
        <f ca="1">D29</f>
        <v>回答</v>
      </c>
      <c r="E101" s="442"/>
      <c r="F101" s="14"/>
      <c r="G101" s="37" t="str">
        <f ca="1">G29</f>
        <v>注释</v>
      </c>
      <c r="H101" s="460" t="str">
        <f>IF(Q115="(*)","Click here to enter smelter names","")</f>
        <v/>
      </c>
      <c r="I101" s="460"/>
      <c r="J101" s="46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40"/>
      <c r="E102" s="441"/>
      <c r="F102" s="41"/>
      <c r="G102" s="403"/>
      <c r="H102" s="404"/>
      <c r="I102" s="404"/>
      <c r="J102" s="405"/>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40"/>
      <c r="E103" s="441"/>
      <c r="F103" s="41"/>
      <c r="G103" s="403"/>
      <c r="H103" s="404"/>
      <c r="I103" s="404"/>
      <c r="J103" s="405"/>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40"/>
      <c r="E104" s="441"/>
      <c r="F104" s="41"/>
      <c r="G104" s="403"/>
      <c r="H104" s="404"/>
      <c r="I104" s="404"/>
      <c r="J104" s="405"/>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40"/>
      <c r="E105" s="441"/>
      <c r="F105" s="41"/>
      <c r="G105" s="403"/>
      <c r="H105" s="404"/>
      <c r="I105" s="404"/>
      <c r="J105" s="405"/>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40"/>
      <c r="E106" s="441"/>
      <c r="F106" s="41"/>
      <c r="G106" s="403"/>
      <c r="H106" s="404"/>
      <c r="I106" s="404"/>
      <c r="J106" s="405"/>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40"/>
      <c r="E107" s="441"/>
      <c r="F107" s="41"/>
      <c r="G107" s="403"/>
      <c r="H107" s="404"/>
      <c r="I107" s="404"/>
      <c r="J107" s="405"/>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40"/>
      <c r="E108" s="441"/>
      <c r="F108" s="41"/>
      <c r="G108" s="403"/>
      <c r="H108" s="404"/>
      <c r="I108" s="404"/>
      <c r="J108" s="405"/>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40"/>
      <c r="E109" s="441"/>
      <c r="F109" s="41"/>
      <c r="G109" s="403"/>
      <c r="H109" s="404"/>
      <c r="I109" s="404"/>
      <c r="J109" s="405"/>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40"/>
      <c r="E110" s="441"/>
      <c r="F110" s="41"/>
      <c r="G110" s="403"/>
      <c r="H110" s="404"/>
      <c r="I110" s="404"/>
      <c r="J110" s="405"/>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40"/>
      <c r="E111" s="441"/>
      <c r="F111" s="43"/>
      <c r="G111" s="403"/>
      <c r="H111" s="404"/>
      <c r="I111" s="404"/>
      <c r="J111" s="405"/>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61" t="str">
        <f ca="1">OFFSET(L!$C$1,MATCH("Declaration"&amp;ADDRESS(ROW(),COLUMN(),4),L!$A:$A,0)-1,SL,,)</f>
        <v>从公司层面来回答以下问题</v>
      </c>
      <c r="C113" s="461"/>
      <c r="D113" s="461"/>
      <c r="E113" s="461"/>
      <c r="F113" s="461"/>
      <c r="G113" s="461"/>
      <c r="H113" s="461"/>
      <c r="I113" s="461"/>
      <c r="J113" s="461"/>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问题</v>
      </c>
      <c r="C114" s="71"/>
      <c r="D114" s="454" t="str">
        <f ca="1">D29</f>
        <v>回答</v>
      </c>
      <c r="E114" s="454"/>
      <c r="F114" s="46"/>
      <c r="G114" s="454" t="str">
        <f ca="1">G29</f>
        <v>注释</v>
      </c>
      <c r="H114" s="454" t="e">
        <f>HLOOKUP(SL,LT,$O114,0)</f>
        <v>#NAME?</v>
      </c>
      <c r="I114" s="454"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贵公司是否制定了可公开查阅的矿产采购政策？</v>
      </c>
      <c r="C115" s="50"/>
      <c r="D115" s="440" t="s">
        <v>25</v>
      </c>
      <c r="E115" s="441"/>
      <c r="F115" s="50"/>
      <c r="G115" s="403"/>
      <c r="H115" s="404"/>
      <c r="I115" s="404"/>
      <c r="J115" s="405"/>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62"/>
      <c r="H116" s="462"/>
      <c r="I116" s="462"/>
      <c r="J116" s="462"/>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贵公司的负责任矿产采购政策是否公开发布于贵公司网页上？（备注 - 如果是，请在注释字段中注明 URL。）</v>
      </c>
      <c r="C117" s="50"/>
      <c r="D117" s="440" t="s">
        <v>25</v>
      </c>
      <c r="E117" s="441"/>
      <c r="F117" s="50"/>
      <c r="G117" s="463" t="s">
        <v>20057</v>
      </c>
      <c r="H117" s="464"/>
      <c r="I117" s="464"/>
      <c r="J117" s="46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贵公司是否要求贵公司的直接供应商从尽职调查实践经独立第三方审计计划验证过的冶炼厂采购指定矿产？</v>
      </c>
      <c r="C119" s="230"/>
      <c r="D119" s="466"/>
      <c r="E119" s="466"/>
      <c r="F119" s="233"/>
      <c r="G119" s="467"/>
      <c r="H119" s="467"/>
      <c r="I119" s="467"/>
      <c r="J119" s="46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40" t="s">
        <v>22</v>
      </c>
      <c r="E120" s="441"/>
      <c r="F120" s="8"/>
      <c r="G120" s="403"/>
      <c r="H120" s="404"/>
      <c r="I120" s="404"/>
      <c r="J120" s="405"/>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40" t="s">
        <v>22</v>
      </c>
      <c r="E121" s="441"/>
      <c r="F121" s="8"/>
      <c r="G121" s="403"/>
      <c r="H121" s="404"/>
      <c r="I121" s="404"/>
      <c r="J121" s="405"/>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40" t="s">
        <v>22</v>
      </c>
      <c r="E122" s="441"/>
      <c r="F122" s="8"/>
      <c r="G122" s="403"/>
      <c r="H122" s="404"/>
      <c r="I122" s="404"/>
      <c r="J122" s="405"/>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40" t="s">
        <v>22</v>
      </c>
      <c r="E123" s="441"/>
      <c r="F123" s="8"/>
      <c r="G123" s="403"/>
      <c r="H123" s="404"/>
      <c r="I123" s="404"/>
      <c r="J123" s="405"/>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40" t="s">
        <v>22</v>
      </c>
      <c r="E124" s="441"/>
      <c r="F124" s="8"/>
      <c r="G124" s="403"/>
      <c r="H124" s="404"/>
      <c r="I124" s="404"/>
      <c r="J124" s="405"/>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40" t="s">
        <v>22</v>
      </c>
      <c r="E125" s="441"/>
      <c r="F125" s="8"/>
      <c r="G125" s="403"/>
      <c r="H125" s="404"/>
      <c r="I125" s="404"/>
      <c r="J125" s="405"/>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40"/>
      <c r="E126" s="441"/>
      <c r="F126" s="8"/>
      <c r="G126" s="403"/>
      <c r="H126" s="404"/>
      <c r="I126" s="404"/>
      <c r="J126" s="405"/>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40"/>
      <c r="E127" s="441"/>
      <c r="F127" s="8"/>
      <c r="G127" s="403"/>
      <c r="H127" s="404"/>
      <c r="I127" s="404"/>
      <c r="J127" s="405"/>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40"/>
      <c r="E128" s="441"/>
      <c r="F128" s="8"/>
      <c r="G128" s="403"/>
      <c r="H128" s="404"/>
      <c r="I128" s="404"/>
      <c r="J128" s="405"/>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40"/>
      <c r="E129" s="441"/>
      <c r="F129" s="8"/>
      <c r="G129" s="403"/>
      <c r="H129" s="404"/>
      <c r="I129" s="404"/>
      <c r="J129" s="405"/>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贵公司是否已实施负责任矿产采购的尽职调查措施？</v>
      </c>
      <c r="C131" s="50"/>
      <c r="D131" s="440" t="s">
        <v>25</v>
      </c>
      <c r="E131" s="441"/>
      <c r="F131" s="50"/>
      <c r="G131" s="403"/>
      <c r="H131" s="404"/>
      <c r="I131" s="404"/>
      <c r="J131" s="405"/>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贵公司是否针对相关供应商进行指定矿产供应链调查？</v>
      </c>
      <c r="C133" s="50"/>
      <c r="D133" s="471" t="s">
        <v>32</v>
      </c>
      <c r="E133" s="472"/>
      <c r="F133" s="50"/>
      <c r="G133" s="403"/>
      <c r="H133" s="404"/>
      <c r="I133" s="404"/>
      <c r="J133" s="405"/>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62"/>
      <c r="H134" s="462"/>
      <c r="I134" s="462"/>
      <c r="J134" s="462"/>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贵公司是否会根据预期审核从供应商处收到的尽职调查信息？</v>
      </c>
      <c r="C135" s="50"/>
      <c r="D135" s="440" t="s">
        <v>25</v>
      </c>
      <c r="E135" s="441"/>
      <c r="F135" s="50"/>
      <c r="G135" s="403"/>
      <c r="H135" s="404"/>
      <c r="I135" s="404"/>
      <c r="J135" s="405"/>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73"/>
      <c r="H136" s="473"/>
      <c r="I136" s="473"/>
      <c r="J136" s="473"/>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贵公司的审核流程是否包括纠错行动管理？ 
</v>
      </c>
      <c r="C137" s="50"/>
      <c r="D137" s="440" t="s">
        <v>22</v>
      </c>
      <c r="E137" s="441"/>
      <c r="F137" s="50"/>
      <c r="G137" s="403"/>
      <c r="H137" s="404"/>
      <c r="I137" s="404"/>
      <c r="J137" s="405"/>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68" t="str">
        <f>IF(OR($D$8="",$I$3=""),"","Click here to check required fields completion")</f>
        <v/>
      </c>
      <c r="C138" s="468"/>
      <c r="D138" s="468"/>
      <c r="E138" s="468"/>
      <c r="F138" s="468"/>
      <c r="G138" s="468"/>
      <c r="H138" s="468"/>
      <c r="I138" s="468"/>
      <c r="J138" s="468"/>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9" t="str">
        <f ca="1">OFFSET(L!$C$1,MATCH("General"&amp;"Cpy",L!$A:$A,0)-1,SL,,)</f>
        <v>© 2025 负责任矿物计划。保留所有权利。</v>
      </c>
      <c r="B139" s="470"/>
      <c r="C139" s="470"/>
      <c r="D139" s="470"/>
      <c r="E139" s="470"/>
      <c r="F139" s="470"/>
      <c r="G139" s="470"/>
      <c r="H139" s="470"/>
      <c r="I139" s="470"/>
      <c r="J139" s="470"/>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11" stopIfTrue="1">
      <formula>IF($B$30="",TRUE)</formula>
    </cfRule>
  </conditionalFormatting>
  <conditionalFormatting sqref="B31">
    <cfRule type="expression" dxfId="339" priority="309">
      <formula>IF($B$31="",TRUE)</formula>
    </cfRule>
  </conditionalFormatting>
  <conditionalFormatting sqref="B32">
    <cfRule type="expression" dxfId="338" priority="308">
      <formula>IF($B$32="",TRUE)</formula>
    </cfRule>
  </conditionalFormatting>
  <conditionalFormatting sqref="B33">
    <cfRule type="expression" dxfId="337" priority="307">
      <formula>IF($B$33="",TRUE)</formula>
    </cfRule>
  </conditionalFormatting>
  <conditionalFormatting sqref="B34">
    <cfRule type="expression" dxfId="336" priority="306">
      <formula>IF($B$34="",TRUE)</formula>
    </cfRule>
  </conditionalFormatting>
  <conditionalFormatting sqref="B35">
    <cfRule type="expression" dxfId="335" priority="305">
      <formula>IF($B$35="",TRUE)</formula>
    </cfRule>
  </conditionalFormatting>
  <conditionalFormatting sqref="B36">
    <cfRule type="expression" dxfId="334" priority="304">
      <formula>IF($B$36="",TRUE)</formula>
    </cfRule>
  </conditionalFormatting>
  <conditionalFormatting sqref="B37">
    <cfRule type="expression" dxfId="333" priority="303">
      <formula>IF($B$37="",TRUE)</formula>
    </cfRule>
  </conditionalFormatting>
  <conditionalFormatting sqref="B38">
    <cfRule type="expression" dxfId="332" priority="302">
      <formula>IF($B$38="",TRUE)</formula>
    </cfRule>
  </conditionalFormatting>
  <conditionalFormatting sqref="B39">
    <cfRule type="expression" dxfId="331" priority="301">
      <formula>IF($B$39="",TRUE)</formula>
    </cfRule>
  </conditionalFormatting>
  <conditionalFormatting sqref="B42">
    <cfRule type="expression" dxfId="330" priority="283" stopIfTrue="1">
      <formula>IF($B$42="",TRUE)</formula>
    </cfRule>
  </conditionalFormatting>
  <conditionalFormatting sqref="B43">
    <cfRule type="expression" dxfId="329" priority="282" stopIfTrue="1">
      <formula>IF($B$43="",TRUE)</formula>
    </cfRule>
  </conditionalFormatting>
  <conditionalFormatting sqref="B44">
    <cfRule type="expression" dxfId="328" priority="281" stopIfTrue="1">
      <formula>IF($B$44="",TRUE)</formula>
    </cfRule>
  </conditionalFormatting>
  <conditionalFormatting sqref="B45">
    <cfRule type="expression" dxfId="327" priority="280" stopIfTrue="1">
      <formula>IF($B$45="",TRUE)</formula>
    </cfRule>
  </conditionalFormatting>
  <conditionalFormatting sqref="B46">
    <cfRule type="expression" dxfId="326" priority="279" stopIfTrue="1">
      <formula>IF($B$46="",TRUE)</formula>
    </cfRule>
  </conditionalFormatting>
  <conditionalFormatting sqref="B47">
    <cfRule type="expression" dxfId="325" priority="278" stopIfTrue="1">
      <formula>IF($B$47="",TRUE)</formula>
    </cfRule>
  </conditionalFormatting>
  <conditionalFormatting sqref="B48">
    <cfRule type="expression" dxfId="324" priority="277" stopIfTrue="1">
      <formula>IF($B$48="",TRUE)</formula>
    </cfRule>
  </conditionalFormatting>
  <conditionalFormatting sqref="B49">
    <cfRule type="expression" dxfId="323" priority="276" stopIfTrue="1">
      <formula>IF($B$49="",TRUE)</formula>
    </cfRule>
  </conditionalFormatting>
  <conditionalFormatting sqref="B50">
    <cfRule type="expression" dxfId="322" priority="275" stopIfTrue="1">
      <formula>IF($B$50="",TRUE)</formula>
    </cfRule>
  </conditionalFormatting>
  <conditionalFormatting sqref="B51">
    <cfRule type="expression" dxfId="321" priority="274" stopIfTrue="1">
      <formula>IF($B$51="",TRUE)</formula>
    </cfRule>
  </conditionalFormatting>
  <conditionalFormatting sqref="B54">
    <cfRule type="expression" dxfId="320" priority="266" stopIfTrue="1">
      <formula>IF($B$54="",TRUE)</formula>
    </cfRule>
  </conditionalFormatting>
  <conditionalFormatting sqref="B55">
    <cfRule type="expression" dxfId="319" priority="248" stopIfTrue="1">
      <formula>IF($B$55="",TRUE)</formula>
    </cfRule>
  </conditionalFormatting>
  <conditionalFormatting sqref="B56">
    <cfRule type="expression" dxfId="318" priority="265" stopIfTrue="1">
      <formula>IF($B$56="",TRUE)</formula>
    </cfRule>
  </conditionalFormatting>
  <conditionalFormatting sqref="B57">
    <cfRule type="expression" dxfId="317" priority="264" stopIfTrue="1">
      <formula>IF($B$57="",TRUE)</formula>
    </cfRule>
  </conditionalFormatting>
  <conditionalFormatting sqref="B58">
    <cfRule type="expression" dxfId="316" priority="263" stopIfTrue="1">
      <formula>IF($B$58="",TRUE)</formula>
    </cfRule>
  </conditionalFormatting>
  <conditionalFormatting sqref="B59">
    <cfRule type="expression" dxfId="315" priority="262" stopIfTrue="1">
      <formula>IF($B$59="",TRUE)</formula>
    </cfRule>
  </conditionalFormatting>
  <conditionalFormatting sqref="B60">
    <cfRule type="expression" dxfId="314" priority="261" stopIfTrue="1">
      <formula>IF($B$60="",TRUE)</formula>
    </cfRule>
  </conditionalFormatting>
  <conditionalFormatting sqref="B61">
    <cfRule type="expression" dxfId="313" priority="260" stopIfTrue="1">
      <formula>IF($B$61="",TRUE)</formula>
    </cfRule>
  </conditionalFormatting>
  <conditionalFormatting sqref="B62">
    <cfRule type="expression" dxfId="312" priority="259" stopIfTrue="1">
      <formula>IF($B$62="",TRUE)</formula>
    </cfRule>
  </conditionalFormatting>
  <conditionalFormatting sqref="B63">
    <cfRule type="expression" dxfId="311" priority="258" stopIfTrue="1">
      <formula>IF($B$63="",TRUE)</formula>
    </cfRule>
  </conditionalFormatting>
  <conditionalFormatting sqref="B66">
    <cfRule type="expression" dxfId="310" priority="257" stopIfTrue="1">
      <formula>IF($B$54="",TRUE)</formula>
    </cfRule>
  </conditionalFormatting>
  <conditionalFormatting sqref="B67">
    <cfRule type="expression" dxfId="309" priority="247" stopIfTrue="1">
      <formula>IF($B$55="",TRUE)</formula>
    </cfRule>
  </conditionalFormatting>
  <conditionalFormatting sqref="B68">
    <cfRule type="expression" dxfId="308" priority="256" stopIfTrue="1">
      <formula>IF($B$56="",TRUE)</formula>
    </cfRule>
  </conditionalFormatting>
  <conditionalFormatting sqref="B69">
    <cfRule type="expression" dxfId="307" priority="255" stopIfTrue="1">
      <formula>IF($B$57="",TRUE)</formula>
    </cfRule>
  </conditionalFormatting>
  <conditionalFormatting sqref="B70">
    <cfRule type="expression" dxfId="306" priority="254" stopIfTrue="1">
      <formula>IF($B$58="",TRUE)</formula>
    </cfRule>
  </conditionalFormatting>
  <conditionalFormatting sqref="B71">
    <cfRule type="expression" dxfId="305" priority="253" stopIfTrue="1">
      <formula>IF($B$59="",TRUE)</formula>
    </cfRule>
  </conditionalFormatting>
  <conditionalFormatting sqref="B72">
    <cfRule type="expression" dxfId="304" priority="252" stopIfTrue="1">
      <formula>IF($B$60="",TRUE)</formula>
    </cfRule>
  </conditionalFormatting>
  <conditionalFormatting sqref="B73">
    <cfRule type="expression" dxfId="303" priority="251" stopIfTrue="1">
      <formula>IF($B$61="",TRUE)</formula>
    </cfRule>
  </conditionalFormatting>
  <conditionalFormatting sqref="B74">
    <cfRule type="expression" dxfId="302" priority="250" stopIfTrue="1">
      <formula>IF($B$62="",TRUE)</formula>
    </cfRule>
  </conditionalFormatting>
  <conditionalFormatting sqref="B75">
    <cfRule type="expression" dxfId="301" priority="249" stopIfTrue="1">
      <formula>IF($B$63="",TRUE)</formula>
    </cfRule>
  </conditionalFormatting>
  <conditionalFormatting sqref="B78">
    <cfRule type="expression" dxfId="300" priority="246" stopIfTrue="1">
      <formula>IF($B$54="",TRUE)</formula>
    </cfRule>
  </conditionalFormatting>
  <conditionalFormatting sqref="B79">
    <cfRule type="expression" dxfId="299" priority="237" stopIfTrue="1">
      <formula>IF($B$55="",TRUE)</formula>
    </cfRule>
  </conditionalFormatting>
  <conditionalFormatting sqref="B80">
    <cfRule type="expression" dxfId="298" priority="245" stopIfTrue="1">
      <formula>IF($B$56="",TRUE)</formula>
    </cfRule>
  </conditionalFormatting>
  <conditionalFormatting sqref="B81">
    <cfRule type="expression" dxfId="297" priority="244" stopIfTrue="1">
      <formula>IF($B$57="",TRUE)</formula>
    </cfRule>
  </conditionalFormatting>
  <conditionalFormatting sqref="B82">
    <cfRule type="expression" dxfId="296" priority="243" stopIfTrue="1">
      <formula>IF($B$58="",TRUE)</formula>
    </cfRule>
  </conditionalFormatting>
  <conditionalFormatting sqref="B83">
    <cfRule type="expression" dxfId="295" priority="242" stopIfTrue="1">
      <formula>IF($B$59="",TRUE)</formula>
    </cfRule>
  </conditionalFormatting>
  <conditionalFormatting sqref="B84">
    <cfRule type="expression" dxfId="294" priority="241" stopIfTrue="1">
      <formula>IF($B$60="",TRUE)</formula>
    </cfRule>
  </conditionalFormatting>
  <conditionalFormatting sqref="B85">
    <cfRule type="expression" dxfId="293" priority="240" stopIfTrue="1">
      <formula>IF($B$61="",TRUE)</formula>
    </cfRule>
  </conditionalFormatting>
  <conditionalFormatting sqref="B86">
    <cfRule type="expression" dxfId="292" priority="239" stopIfTrue="1">
      <formula>IF($B$62="",TRUE)</formula>
    </cfRule>
  </conditionalFormatting>
  <conditionalFormatting sqref="B87">
    <cfRule type="expression" dxfId="291" priority="238" stopIfTrue="1">
      <formula>IF($B$63="",TRUE)</formula>
    </cfRule>
  </conditionalFormatting>
  <conditionalFormatting sqref="B90">
    <cfRule type="expression" dxfId="290" priority="236" stopIfTrue="1">
      <formula>IF($B$54="",TRUE)</formula>
    </cfRule>
  </conditionalFormatting>
  <conditionalFormatting sqref="B91">
    <cfRule type="expression" dxfId="289" priority="227" stopIfTrue="1">
      <formula>IF($B$55="",TRUE)</formula>
    </cfRule>
  </conditionalFormatting>
  <conditionalFormatting sqref="B92">
    <cfRule type="expression" dxfId="288" priority="235" stopIfTrue="1">
      <formula>IF($B$56="",TRUE)</formula>
    </cfRule>
  </conditionalFormatting>
  <conditionalFormatting sqref="B93">
    <cfRule type="expression" dxfId="287" priority="234" stopIfTrue="1">
      <formula>IF($B$57="",TRUE)</formula>
    </cfRule>
  </conditionalFormatting>
  <conditionalFormatting sqref="B94">
    <cfRule type="expression" dxfId="286" priority="233" stopIfTrue="1">
      <formula>IF($B$58="",TRUE)</formula>
    </cfRule>
  </conditionalFormatting>
  <conditionalFormatting sqref="B95">
    <cfRule type="expression" dxfId="285" priority="232" stopIfTrue="1">
      <formula>IF($B$59="",TRUE)</formula>
    </cfRule>
  </conditionalFormatting>
  <conditionalFormatting sqref="B96">
    <cfRule type="expression" dxfId="284" priority="231" stopIfTrue="1">
      <formula>IF($B$60="",TRUE)</formula>
    </cfRule>
  </conditionalFormatting>
  <conditionalFormatting sqref="B97">
    <cfRule type="expression" dxfId="283" priority="230" stopIfTrue="1">
      <formula>IF($B$61="",TRUE)</formula>
    </cfRule>
  </conditionalFormatting>
  <conditionalFormatting sqref="B98">
    <cfRule type="expression" dxfId="282" priority="229" stopIfTrue="1">
      <formula>IF($B$62="",TRUE)</formula>
    </cfRule>
  </conditionalFormatting>
  <conditionalFormatting sqref="B99">
    <cfRule type="expression" dxfId="281" priority="228" stopIfTrue="1">
      <formula>IF($B$63="",TRUE)</formula>
    </cfRule>
  </conditionalFormatting>
  <conditionalFormatting sqref="B102">
    <cfRule type="expression" dxfId="280" priority="226" stopIfTrue="1">
      <formula>IF($B$54="",TRUE)</formula>
    </cfRule>
  </conditionalFormatting>
  <conditionalFormatting sqref="B103">
    <cfRule type="expression" dxfId="279" priority="217" stopIfTrue="1">
      <formula>IF($B$55="",TRUE)</formula>
    </cfRule>
  </conditionalFormatting>
  <conditionalFormatting sqref="B104">
    <cfRule type="expression" dxfId="278" priority="225" stopIfTrue="1">
      <formula>IF($B$56="",TRUE)</formula>
    </cfRule>
  </conditionalFormatting>
  <conditionalFormatting sqref="B105">
    <cfRule type="expression" dxfId="277" priority="224" stopIfTrue="1">
      <formula>IF($B$57="",TRUE)</formula>
    </cfRule>
  </conditionalFormatting>
  <conditionalFormatting sqref="B106">
    <cfRule type="expression" dxfId="276" priority="223" stopIfTrue="1">
      <formula>IF($B$58="",TRUE)</formula>
    </cfRule>
  </conditionalFormatting>
  <conditionalFormatting sqref="B107">
    <cfRule type="expression" dxfId="275" priority="222" stopIfTrue="1">
      <formula>IF($B$59="",TRUE)</formula>
    </cfRule>
  </conditionalFormatting>
  <conditionalFormatting sqref="B108">
    <cfRule type="expression" dxfId="274" priority="221" stopIfTrue="1">
      <formula>IF($B$60="",TRUE)</formula>
    </cfRule>
  </conditionalFormatting>
  <conditionalFormatting sqref="B109">
    <cfRule type="expression" dxfId="273" priority="220" stopIfTrue="1">
      <formula>IF($B$61="",TRUE)</formula>
    </cfRule>
  </conditionalFormatting>
  <conditionalFormatting sqref="B110">
    <cfRule type="expression" dxfId="272" priority="219" stopIfTrue="1">
      <formula>IF($B$62="",TRUE)</formula>
    </cfRule>
  </conditionalFormatting>
  <conditionalFormatting sqref="B111">
    <cfRule type="expression" dxfId="271" priority="218" stopIfTrue="1">
      <formula>IF($B$63="",TRUE)</formula>
    </cfRule>
  </conditionalFormatting>
  <conditionalFormatting sqref="B120">
    <cfRule type="expression" dxfId="270" priority="195" stopIfTrue="1">
      <formula>IF($B$54="",TRUE)</formula>
    </cfRule>
  </conditionalFormatting>
  <conditionalFormatting sqref="B121">
    <cfRule type="expression" dxfId="269" priority="186" stopIfTrue="1">
      <formula>IF($B$55="",TRUE)</formula>
    </cfRule>
  </conditionalFormatting>
  <conditionalFormatting sqref="B122">
    <cfRule type="expression" dxfId="268" priority="194" stopIfTrue="1">
      <formula>IF($B$56="",TRUE)</formula>
    </cfRule>
  </conditionalFormatting>
  <conditionalFormatting sqref="B123">
    <cfRule type="expression" dxfId="267" priority="193" stopIfTrue="1">
      <formula>IF($B$57="",TRUE)</formula>
    </cfRule>
  </conditionalFormatting>
  <conditionalFormatting sqref="B124">
    <cfRule type="expression" dxfId="266" priority="192" stopIfTrue="1">
      <formula>IF($B$58="",TRUE)</formula>
    </cfRule>
  </conditionalFormatting>
  <conditionalFormatting sqref="B125">
    <cfRule type="expression" dxfId="265" priority="191" stopIfTrue="1">
      <formula>IF($B$59="",TRUE)</formula>
    </cfRule>
  </conditionalFormatting>
  <conditionalFormatting sqref="B126">
    <cfRule type="expression" dxfId="264" priority="190" stopIfTrue="1">
      <formula>IF($B$60="",TRUE)</formula>
    </cfRule>
  </conditionalFormatting>
  <conditionalFormatting sqref="B127">
    <cfRule type="expression" dxfId="263" priority="189" stopIfTrue="1">
      <formula>IF($B$61="",TRUE)</formula>
    </cfRule>
  </conditionalFormatting>
  <conditionalFormatting sqref="B128">
    <cfRule type="expression" dxfId="262" priority="188" stopIfTrue="1">
      <formula>IF($B$62="",TRUE)</formula>
    </cfRule>
  </conditionalFormatting>
  <conditionalFormatting sqref="B129">
    <cfRule type="expression" dxfId="261" priority="187" stopIfTrue="1">
      <formula>IF($B$63="",TRUE)</formula>
    </cfRule>
  </conditionalFormatting>
  <conditionalFormatting sqref="D12">
    <cfRule type="expression" dxfId="260" priority="310">
      <formula>IF($D$12="",TRUE)</formula>
    </cfRule>
  </conditionalFormatting>
  <conditionalFormatting sqref="D26:E26">
    <cfRule type="expression" dxfId="259" priority="327" stopIfTrue="1">
      <formula>IF($D$26="",TRUE)</formula>
    </cfRule>
  </conditionalFormatting>
  <conditionalFormatting sqref="D30:E30">
    <cfRule type="expression" dxfId="258" priority="321" stopIfTrue="1">
      <formula>IF($D$30="",TRUE)</formula>
    </cfRule>
    <cfRule type="expression" dxfId="257" priority="300" stopIfTrue="1">
      <formula>IF($B$30="",TRUE)</formula>
    </cfRule>
  </conditionalFormatting>
  <conditionalFormatting sqref="D31:E31">
    <cfRule type="expression" dxfId="256" priority="322" stopIfTrue="1">
      <formula>IF($D$31="",TRUE)</formula>
    </cfRule>
    <cfRule type="expression" dxfId="255" priority="299" stopIfTrue="1">
      <formula>IF($B$31="",TRUE)</formula>
    </cfRule>
  </conditionalFormatting>
  <conditionalFormatting sqref="D32:E32">
    <cfRule type="expression" dxfId="254" priority="312" stopIfTrue="1">
      <formula>IF($D$32="",TRUE)</formula>
    </cfRule>
    <cfRule type="expression" dxfId="253" priority="298" stopIfTrue="1">
      <formula>IF($B$32="",TRUE)</formula>
    </cfRule>
  </conditionalFormatting>
  <conditionalFormatting sqref="D33:E33">
    <cfRule type="expression" dxfId="252" priority="296" stopIfTrue="1">
      <formula>IF($B$33="",TRUE)</formula>
    </cfRule>
    <cfRule type="expression" dxfId="251" priority="297" stopIfTrue="1">
      <formula>IF($D$33="",TRUE)</formula>
    </cfRule>
  </conditionalFormatting>
  <conditionalFormatting sqref="D34:E34">
    <cfRule type="expression" dxfId="250" priority="294" stopIfTrue="1">
      <formula>IF($B$34="",TRUE)</formula>
    </cfRule>
    <cfRule type="expression" dxfId="249" priority="295" stopIfTrue="1">
      <formula>IF($D$34="",TRUE)</formula>
    </cfRule>
  </conditionalFormatting>
  <conditionalFormatting sqref="D35:E35">
    <cfRule type="expression" dxfId="248" priority="292" stopIfTrue="1">
      <formula>IF($B$35="",TRUE)</formula>
    </cfRule>
    <cfRule type="expression" dxfId="247" priority="293" stopIfTrue="1">
      <formula>IF($D$35="",TRUE)</formula>
    </cfRule>
  </conditionalFormatting>
  <conditionalFormatting sqref="D36:E36">
    <cfRule type="expression" dxfId="246" priority="290" stopIfTrue="1">
      <formula>IF($B$36="",TRUE)</formula>
    </cfRule>
    <cfRule type="expression" dxfId="245" priority="291" stopIfTrue="1">
      <formula>IF($D$36="",TRUE)</formula>
    </cfRule>
  </conditionalFormatting>
  <conditionalFormatting sqref="D37:E37">
    <cfRule type="expression" dxfId="244" priority="289" stopIfTrue="1">
      <formula>IF($D$37="",TRUE)</formula>
    </cfRule>
    <cfRule type="expression" dxfId="243" priority="288" stopIfTrue="1">
      <formula>IF($B$37="",TRUE)</formula>
    </cfRule>
  </conditionalFormatting>
  <conditionalFormatting sqref="D38:E38">
    <cfRule type="expression" dxfId="242" priority="286" stopIfTrue="1">
      <formula>IF($B$38="",TRUE)</formula>
    </cfRule>
    <cfRule type="expression" dxfId="241" priority="287" stopIfTrue="1">
      <formula>IF($D$38="",TRUE)</formula>
    </cfRule>
  </conditionalFormatting>
  <conditionalFormatting sqref="D39:E39">
    <cfRule type="expression" dxfId="240" priority="284" stopIfTrue="1">
      <formula>IF($B$39="",TRUE)</formula>
    </cfRule>
    <cfRule type="expression" dxfId="239" priority="285" stopIfTrue="1">
      <formula>IF($D$39="",TRUE)</formula>
    </cfRule>
  </conditionalFormatting>
  <conditionalFormatting sqref="D42:E42">
    <cfRule type="expression" dxfId="238" priority="273" stopIfTrue="1">
      <formula>IF($B$42="",TRUE)</formula>
    </cfRule>
    <cfRule type="expression" dxfId="237" priority="315" stopIfTrue="1">
      <formula>IF(AND(OR($D$30="Yes",$D$30=""),$D$42=""),1,0)</formula>
    </cfRule>
    <cfRule type="expression" dxfId="236" priority="316" stopIfTrue="1">
      <formula>IF($P$30="",TRUE)</formula>
    </cfRule>
  </conditionalFormatting>
  <conditionalFormatting sqref="D43:E43">
    <cfRule type="expression" dxfId="235" priority="270" stopIfTrue="1">
      <formula>IF($B$43="",TRUE)</formula>
    </cfRule>
    <cfRule type="expression" dxfId="234" priority="271" stopIfTrue="1">
      <formula>IF(AND(OR($D$31="Yes",$D$31=""),$D$43=""),1,0)</formula>
    </cfRule>
    <cfRule type="expression" dxfId="233" priority="272" stopIfTrue="1">
      <formula>IF($P$31="",TRUE)</formula>
    </cfRule>
  </conditionalFormatting>
  <conditionalFormatting sqref="D44:E44">
    <cfRule type="expression" dxfId="232" priority="268" stopIfTrue="1">
      <formula>IF(AND(OR($D$32="Yes",$D$32=""),$D$44=""),1,0)</formula>
    </cfRule>
    <cfRule type="expression" dxfId="231" priority="267" stopIfTrue="1">
      <formula>IF($B$44="",TRUE)</formula>
    </cfRule>
    <cfRule type="expression" dxfId="230" priority="269" stopIfTrue="1">
      <formula>IF($P$32="",TRUE)</formula>
    </cfRule>
  </conditionalFormatting>
  <conditionalFormatting sqref="D45:E45">
    <cfRule type="expression" dxfId="229" priority="216" stopIfTrue="1">
      <formula>IF($P$33="",TRUE)</formula>
    </cfRule>
    <cfRule type="expression" dxfId="228" priority="215" stopIfTrue="1">
      <formula>IF(AND(OR($D$33="Yes",$D$33=""),$D$45=""),1,0)</formula>
    </cfRule>
    <cfRule type="expression" dxfId="227" priority="214" stopIfTrue="1">
      <formula>IF($B$45="",TRUE)</formula>
    </cfRule>
  </conditionalFormatting>
  <conditionalFormatting sqref="D46:E46">
    <cfRule type="expression" dxfId="226" priority="213" stopIfTrue="1">
      <formula>IF($P$34="",TRUE)</formula>
    </cfRule>
    <cfRule type="expression" dxfId="225" priority="212" stopIfTrue="1">
      <formula>IF(AND(OR($D$34="Yes",$D$34=""),$D$46=""),1,0)</formula>
    </cfRule>
    <cfRule type="expression" dxfId="224" priority="211" stopIfTrue="1">
      <formula>IF($B$46="",TRUE)</formula>
    </cfRule>
  </conditionalFormatting>
  <conditionalFormatting sqref="D47:E47">
    <cfRule type="expression" dxfId="223" priority="209" stopIfTrue="1">
      <formula>IF(AND(OR($D$35="Yes",$D$35=""),$D$47=""),1,0)</formula>
    </cfRule>
    <cfRule type="expression" dxfId="222" priority="210" stopIfTrue="1">
      <formula>IF($P$35="",TRUE)</formula>
    </cfRule>
    <cfRule type="expression" dxfId="221" priority="208" stopIfTrue="1">
      <formula>IF($B$47="",TRUE)</formula>
    </cfRule>
  </conditionalFormatting>
  <conditionalFormatting sqref="D48:E48">
    <cfRule type="expression" dxfId="220" priority="206" stopIfTrue="1">
      <formula>IF(AND(OR($D$36="Yes",$D$36=""),$D$48=""),1,0)</formula>
    </cfRule>
    <cfRule type="expression" dxfId="219" priority="207" stopIfTrue="1">
      <formula>IF($P$36="",TRUE)</formula>
    </cfRule>
    <cfRule type="expression" dxfId="218" priority="205" stopIfTrue="1">
      <formula>IF($B$48="",TRUE)</formula>
    </cfRule>
  </conditionalFormatting>
  <conditionalFormatting sqref="D49:E49">
    <cfRule type="expression" dxfId="217" priority="202" stopIfTrue="1">
      <formula>IF($B$49="",TRUE)</formula>
    </cfRule>
    <cfRule type="expression" dxfId="216" priority="203" stopIfTrue="1">
      <formula>IF(AND(OR($D$37="Yes",$D$37=""),$D$49=""),1,0)</formula>
    </cfRule>
    <cfRule type="expression" dxfId="215" priority="204" stopIfTrue="1">
      <formula>IF($P$37="",TRUE)</formula>
    </cfRule>
  </conditionalFormatting>
  <conditionalFormatting sqref="D50:E50">
    <cfRule type="expression" dxfId="214" priority="200" stopIfTrue="1">
      <formula>IF(AND(OR($D$38="Yes",$D$38=""),$D$50=""),1,0)</formula>
    </cfRule>
    <cfRule type="expression" dxfId="213" priority="201" stopIfTrue="1">
      <formula>IF($P$38="",TRUE)</formula>
    </cfRule>
    <cfRule type="expression" dxfId="212" priority="199" stopIfTrue="1">
      <formula>IF($B$50="",TRUE)</formula>
    </cfRule>
  </conditionalFormatting>
  <conditionalFormatting sqref="D51:E51">
    <cfRule type="expression" dxfId="211" priority="198" stopIfTrue="1">
      <formula>IF($P$39="",TRUE)</formula>
    </cfRule>
    <cfRule type="expression" dxfId="210" priority="197" stopIfTrue="1">
      <formula>IF(AND(OR($D$39="Yes",$D$39=""),$D$51=""),1,0)</formula>
    </cfRule>
    <cfRule type="expression" dxfId="209" priority="196" stopIfTrue="1">
      <formula>IF($B$51="",TRUE)</formula>
    </cfRule>
  </conditionalFormatting>
  <conditionalFormatting sqref="D54:E54">
    <cfRule type="expression" dxfId="208" priority="126" stopIfTrue="1">
      <formula>IF($B$54="",TRUE)</formula>
    </cfRule>
    <cfRule type="expression" dxfId="207" priority="127" stopIfTrue="1">
      <formula>IF($P$54="",TRUE)</formula>
    </cfRule>
    <cfRule type="expression" dxfId="206" priority="128" stopIfTrue="1">
      <formula>IF(AND(OR($D$42="Yes",$D$42=""),$D$54=""),1,0)</formula>
    </cfRule>
  </conditionalFormatting>
  <conditionalFormatting sqref="D55:E55">
    <cfRule type="expression" dxfId="205" priority="185" stopIfTrue="1">
      <formula>IF(AND(OR($D$43="Yes",$D$43=""),$D$55=""),1,0)</formula>
    </cfRule>
    <cfRule type="expression" dxfId="204" priority="184" stopIfTrue="1">
      <formula>IF($P$55="",TRUE)</formula>
    </cfRule>
    <cfRule type="expression" dxfId="203" priority="183" stopIfTrue="1">
      <formula>IF($B$55="",TRUE)</formula>
    </cfRule>
  </conditionalFormatting>
  <conditionalFormatting sqref="D56:E56">
    <cfRule type="expression" dxfId="202" priority="181" stopIfTrue="1">
      <formula>IF($P$56="",TRUE)</formula>
    </cfRule>
    <cfRule type="expression" dxfId="201" priority="182" stopIfTrue="1">
      <formula>IF(AND(OR($D$44="Yes",$D$44=""),$D$56=""),1,0)</formula>
    </cfRule>
    <cfRule type="expression" dxfId="200" priority="129" stopIfTrue="1">
      <formula>IF($B$56="",TRUE)</formula>
    </cfRule>
  </conditionalFormatting>
  <conditionalFormatting sqref="D57:E57">
    <cfRule type="expression" dxfId="199" priority="179" stopIfTrue="1">
      <formula>IF($P$57="",TRUE)</formula>
    </cfRule>
    <cfRule type="expression" dxfId="198" priority="178" stopIfTrue="1">
      <formula>IF($B$57="",TRUE)</formula>
    </cfRule>
    <cfRule type="expression" dxfId="197" priority="180" stopIfTrue="1">
      <formula>IF(AND(OR($D$45="Yes",$D$45=""),$D$57=""),1,0)</formula>
    </cfRule>
  </conditionalFormatting>
  <conditionalFormatting sqref="D58:E58">
    <cfRule type="expression" dxfId="196" priority="175" stopIfTrue="1">
      <formula>IF($B$58="",TRUE)</formula>
    </cfRule>
    <cfRule type="expression" dxfId="195" priority="177" stopIfTrue="1">
      <formula>IF(AND(OR($D$46="Yes",$D$46=""),$D$58=""),1,0)</formula>
    </cfRule>
    <cfRule type="expression" dxfId="194" priority="176" stopIfTrue="1">
      <formula>IF($P$58="",TRUE)</formula>
    </cfRule>
  </conditionalFormatting>
  <conditionalFormatting sqref="D59:E59">
    <cfRule type="expression" dxfId="193" priority="172" stopIfTrue="1">
      <formula>IF($B$59="",TRUE)</formula>
    </cfRule>
    <cfRule type="expression" dxfId="192" priority="173" stopIfTrue="1">
      <formula>IF($P$59="",TRUE)</formula>
    </cfRule>
    <cfRule type="expression" dxfId="191" priority="174" stopIfTrue="1">
      <formula>IF(AND(OR($D$47="Yes",$D$47=""),$D$59=""),1,0)</formula>
    </cfRule>
  </conditionalFormatting>
  <conditionalFormatting sqref="D60:E60">
    <cfRule type="expression" dxfId="190" priority="169" stopIfTrue="1">
      <formula>IF($B$60="",TRUE)</formula>
    </cfRule>
    <cfRule type="expression" dxfId="189" priority="171" stopIfTrue="1">
      <formula>IF(AND(OR($D$48="Yes",$D$48=""),$D$60=""),1,0)</formula>
    </cfRule>
    <cfRule type="expression" dxfId="188" priority="170" stopIfTrue="1">
      <formula>IF($P$60="",TRUE)</formula>
    </cfRule>
  </conditionalFormatting>
  <conditionalFormatting sqref="D61:E61">
    <cfRule type="expression" dxfId="187" priority="167" stopIfTrue="1">
      <formula>IF($P$61="",TRUE)</formula>
    </cfRule>
    <cfRule type="expression" dxfId="186" priority="166" stopIfTrue="1">
      <formula>IF($B$61="",TRUE)</formula>
    </cfRule>
    <cfRule type="expression" dxfId="185" priority="168" stopIfTrue="1">
      <formula>IF(AND(OR($D$49="Yes",$D$49=""),$D$61=""),1,0)</formula>
    </cfRule>
  </conditionalFormatting>
  <conditionalFormatting sqref="D62:E62">
    <cfRule type="expression" dxfId="184" priority="163" stopIfTrue="1">
      <formula>IF($B$62="",TRUE)</formula>
    </cfRule>
    <cfRule type="expression" dxfId="183" priority="164" stopIfTrue="1">
      <formula>IF($P$62="",TRUE)</formula>
    </cfRule>
    <cfRule type="expression" dxfId="182" priority="165" stopIfTrue="1">
      <formula>IF(AND(OR($D$50="Yes",$D$50=""),$D$62=""),1,0)</formula>
    </cfRule>
  </conditionalFormatting>
  <conditionalFormatting sqref="D63:E63">
    <cfRule type="expression" dxfId="181" priority="160" stopIfTrue="1">
      <formula>IF($B$63="",TRUE)</formula>
    </cfRule>
    <cfRule type="expression" dxfId="180" priority="161" stopIfTrue="1">
      <formula>IF($P$63="",TRUE)</formula>
    </cfRule>
    <cfRule type="expression" dxfId="179" priority="162" stopIfTrue="1">
      <formula>IF(AND(OR($D$51="Yes",$D$51=""),$D$63=""),1,0)</formula>
    </cfRule>
  </conditionalFormatting>
  <conditionalFormatting sqref="D66:E66">
    <cfRule type="expression" dxfId="178" priority="96" stopIfTrue="1">
      <formula>IF($B$54="",TRUE)</formula>
    </cfRule>
    <cfRule type="expression" dxfId="177" priority="97" stopIfTrue="1">
      <formula>IF($P$54="",TRUE)</formula>
    </cfRule>
    <cfRule type="expression" dxfId="176" priority="98" stopIfTrue="1">
      <formula>IF(AND(OR($D$42="Yes",$D$42=""),$D$66=""),1,0)</formula>
    </cfRule>
  </conditionalFormatting>
  <conditionalFormatting sqref="D67:E67">
    <cfRule type="expression" dxfId="175" priority="125" stopIfTrue="1">
      <formula>IF(AND(OR($D$43="Yes",$D$43=""),$D$67=""),1,0)</formula>
    </cfRule>
    <cfRule type="expression" dxfId="174" priority="124" stopIfTrue="1">
      <formula>IF($P$55="",TRUE)</formula>
    </cfRule>
    <cfRule type="expression" dxfId="173" priority="123" stopIfTrue="1">
      <formula>IF($B$55="",TRUE)</formula>
    </cfRule>
  </conditionalFormatting>
  <conditionalFormatting sqref="D68:E68">
    <cfRule type="expression" dxfId="172" priority="99" stopIfTrue="1">
      <formula>IF($B$56="",TRUE)</formula>
    </cfRule>
    <cfRule type="expression" dxfId="171" priority="122" stopIfTrue="1">
      <formula>IF(AND(OR($D$44="Yes",$D$44=""),$D$68=""),1,0)</formula>
    </cfRule>
    <cfRule type="expression" dxfId="170" priority="121" stopIfTrue="1">
      <formula>IF($P$56="",TRUE)</formula>
    </cfRule>
  </conditionalFormatting>
  <conditionalFormatting sqref="D69:E69">
    <cfRule type="expression" dxfId="169" priority="118" stopIfTrue="1">
      <formula>IF($B$57="",TRUE)</formula>
    </cfRule>
    <cfRule type="expression" dxfId="168" priority="119" stopIfTrue="1">
      <formula>IF($P$57="",TRUE)</formula>
    </cfRule>
    <cfRule type="expression" dxfId="167" priority="120" stopIfTrue="1">
      <formula>IF(AND(OR($D$45="Yes",$D$45=""),$D$69=""),1,0)</formula>
    </cfRule>
  </conditionalFormatting>
  <conditionalFormatting sqref="D70:E70">
    <cfRule type="expression" dxfId="166" priority="117" stopIfTrue="1">
      <formula>IF(AND(OR($D$46="Yes",$D$46=""),$D$70=""),1,0)</formula>
    </cfRule>
    <cfRule type="expression" dxfId="165" priority="115" stopIfTrue="1">
      <formula>IF($B$58="",TRUE)</formula>
    </cfRule>
    <cfRule type="expression" dxfId="164" priority="116" stopIfTrue="1">
      <formula>IF($P$58="",TRUE)</formula>
    </cfRule>
  </conditionalFormatting>
  <conditionalFormatting sqref="D71:E71">
    <cfRule type="expression" dxfId="163" priority="113" stopIfTrue="1">
      <formula>IF($P$59="",TRUE)</formula>
    </cfRule>
    <cfRule type="expression" dxfId="162" priority="114" stopIfTrue="1">
      <formula>IF(AND(OR($D$47="Yes",$D$47=""),$D$71=""),1,0)</formula>
    </cfRule>
    <cfRule type="expression" dxfId="161" priority="112" stopIfTrue="1">
      <formula>IF($B$59="",TRUE)</formula>
    </cfRule>
  </conditionalFormatting>
  <conditionalFormatting sqref="D72:E72">
    <cfRule type="expression" dxfId="160" priority="109" stopIfTrue="1">
      <formula>IF($B$60="",TRUE)</formula>
    </cfRule>
    <cfRule type="expression" dxfId="159" priority="111" stopIfTrue="1">
      <formula>IF(AND(OR($D$48="Yes",$D$48=""),$D$72=""),1,0)</formula>
    </cfRule>
    <cfRule type="expression" dxfId="158" priority="110" stopIfTrue="1">
      <formula>IF($P$60="",TRUE)</formula>
    </cfRule>
  </conditionalFormatting>
  <conditionalFormatting sqref="D73:E73">
    <cfRule type="expression" dxfId="157" priority="108" stopIfTrue="1">
      <formula>IF(AND(OR($D$49="Yes",$D$49=""),$D$73=""),1,0)</formula>
    </cfRule>
    <cfRule type="expression" dxfId="156" priority="106" stopIfTrue="1">
      <formula>IF($B$61="",TRUE)</formula>
    </cfRule>
    <cfRule type="expression" dxfId="155" priority="107" stopIfTrue="1">
      <formula>IF($P$61="",TRUE)</formula>
    </cfRule>
  </conditionalFormatting>
  <conditionalFormatting sqref="D74:E74">
    <cfRule type="expression" dxfId="154" priority="103" stopIfTrue="1">
      <formula>IF($B$62="",TRUE)</formula>
    </cfRule>
    <cfRule type="expression" dxfId="153" priority="104" stopIfTrue="1">
      <formula>IF($P$62="",TRUE)</formula>
    </cfRule>
    <cfRule type="expression" dxfId="152" priority="105" stopIfTrue="1">
      <formula>IF(AND(OR($D$50="Yes",$D$50=""),$D$74=""),1,0)</formula>
    </cfRule>
  </conditionalFormatting>
  <conditionalFormatting sqref="D75:E75">
    <cfRule type="expression" dxfId="151" priority="102" stopIfTrue="1">
      <formula>IF(AND(OR($D$51="Yes",$D$51=""),$D$75=""),1,0)</formula>
    </cfRule>
    <cfRule type="expression" dxfId="150" priority="101" stopIfTrue="1">
      <formula>IF($P$63="",TRUE)</formula>
    </cfRule>
    <cfRule type="expression" dxfId="149" priority="100" stopIfTrue="1">
      <formula>IF($B$63="",TRUE)</formula>
    </cfRule>
  </conditionalFormatting>
  <conditionalFormatting sqref="D78:E78">
    <cfRule type="expression" dxfId="148" priority="66" stopIfTrue="1">
      <formula>IF($B$54="",TRUE)</formula>
    </cfRule>
    <cfRule type="expression" dxfId="147" priority="67" stopIfTrue="1">
      <formula>IF($P$54="",TRUE)</formula>
    </cfRule>
    <cfRule type="expression" dxfId="146" priority="68" stopIfTrue="1">
      <formula>IF(AND(OR($D$42="Yes",$D$42=""),$D$78=""),1,0)</formula>
    </cfRule>
  </conditionalFormatting>
  <conditionalFormatting sqref="D79:E79">
    <cfRule type="expression" dxfId="145" priority="95" stopIfTrue="1">
      <formula>IF(AND(OR($D$43="Yes",$D$43=""),$D$79=""),1,0)</formula>
    </cfRule>
    <cfRule type="expression" dxfId="144" priority="94" stopIfTrue="1">
      <formula>IF($P$55="",TRUE)</formula>
    </cfRule>
    <cfRule type="expression" dxfId="143" priority="93" stopIfTrue="1">
      <formula>IF($B$55="",TRUE)</formula>
    </cfRule>
  </conditionalFormatting>
  <conditionalFormatting sqref="D80:E80">
    <cfRule type="expression" dxfId="142" priority="91" stopIfTrue="1">
      <formula>IF($P$56="",TRUE)</formula>
    </cfRule>
    <cfRule type="expression" dxfId="141" priority="69" stopIfTrue="1">
      <formula>IF($B$56="",TRUE)</formula>
    </cfRule>
    <cfRule type="expression" dxfId="140" priority="92" stopIfTrue="1">
      <formula>IF(AND(OR($D$44="Yes",$D$44=""),$D$80=""),1,0)</formula>
    </cfRule>
  </conditionalFormatting>
  <conditionalFormatting sqref="D81:E81">
    <cfRule type="expression" dxfId="139" priority="90" stopIfTrue="1">
      <formula>IF(AND(OR($D$45="Yes",$D$45=""),$D$81=""),1,0)</formula>
    </cfRule>
    <cfRule type="expression" dxfId="138" priority="89" stopIfTrue="1">
      <formula>IF($P$57="",TRUE)</formula>
    </cfRule>
    <cfRule type="expression" dxfId="137" priority="88" stopIfTrue="1">
      <formula>IF($B$57="",TRUE)</formula>
    </cfRule>
  </conditionalFormatting>
  <conditionalFormatting sqref="D82:E82">
    <cfRule type="expression" dxfId="136" priority="87" stopIfTrue="1">
      <formula>IF(AND(OR($D$46="Yes",$D$46=""),$D$82=""),1,0)</formula>
    </cfRule>
    <cfRule type="expression" dxfId="135" priority="85" stopIfTrue="1">
      <formula>IF($B$58="",TRUE)</formula>
    </cfRule>
    <cfRule type="expression" dxfId="134" priority="86" stopIfTrue="1">
      <formula>IF($P$58="",TRUE)</formula>
    </cfRule>
  </conditionalFormatting>
  <conditionalFormatting sqref="D83:E83">
    <cfRule type="expression" dxfId="133" priority="84" stopIfTrue="1">
      <formula>IF(AND(OR($D$47="Yes",$D$47=""),$D$83=""),1,0)</formula>
    </cfRule>
    <cfRule type="expression" dxfId="132" priority="83" stopIfTrue="1">
      <formula>IF($P$59="",TRUE)</formula>
    </cfRule>
    <cfRule type="expression" dxfId="131" priority="82" stopIfTrue="1">
      <formula>IF($B$59="",TRUE)</formula>
    </cfRule>
  </conditionalFormatting>
  <conditionalFormatting sqref="D84:E84">
    <cfRule type="expression" dxfId="130" priority="81" stopIfTrue="1">
      <formula>IF(AND(OR($D$48="Yes",$D$48=""),$D$84=""),1,0)</formula>
    </cfRule>
    <cfRule type="expression" dxfId="129" priority="80" stopIfTrue="1">
      <formula>IF($P$60="",TRUE)</formula>
    </cfRule>
    <cfRule type="expression" dxfId="128" priority="79" stopIfTrue="1">
      <formula>IF($B$60="",TRUE)</formula>
    </cfRule>
  </conditionalFormatting>
  <conditionalFormatting sqref="D85:E85">
    <cfRule type="expression" dxfId="127" priority="78" stopIfTrue="1">
      <formula>IF(AND(OR($D$49="Yes",$D$49=""),$D$85=""),1,0)</formula>
    </cfRule>
    <cfRule type="expression" dxfId="126" priority="77" stopIfTrue="1">
      <formula>IF($P$61="",TRUE)</formula>
    </cfRule>
    <cfRule type="expression" dxfId="125" priority="76" stopIfTrue="1">
      <formula>IF($B$61="",TRUE)</formula>
    </cfRule>
  </conditionalFormatting>
  <conditionalFormatting sqref="D86:E86">
    <cfRule type="expression" dxfId="124" priority="75" stopIfTrue="1">
      <formula>IF(AND(OR($D$50="Yes",$D$50=""),$D$86=""),1,0)</formula>
    </cfRule>
    <cfRule type="expression" dxfId="123" priority="74" stopIfTrue="1">
      <formula>IF($P$62="",TRUE)</formula>
    </cfRule>
    <cfRule type="expression" dxfId="122" priority="73" stopIfTrue="1">
      <formula>IF($B$62="",TRUE)</formula>
    </cfRule>
  </conditionalFormatting>
  <conditionalFormatting sqref="D87:E87">
    <cfRule type="expression" dxfId="121" priority="72" stopIfTrue="1">
      <formula>IF(AND(OR($D$51="Yes",$D$51=""),$D$87=""),1,0)</formula>
    </cfRule>
    <cfRule type="expression" dxfId="120" priority="71" stopIfTrue="1">
      <formula>IF($P$63="",TRUE)</formula>
    </cfRule>
    <cfRule type="expression" dxfId="119" priority="70" stopIfTrue="1">
      <formula>IF($B$63="",TRUE)</formula>
    </cfRule>
  </conditionalFormatting>
  <conditionalFormatting sqref="D90:E90">
    <cfRule type="expression" dxfId="118" priority="36" stopIfTrue="1">
      <formula>IF($B$54="",TRUE)</formula>
    </cfRule>
    <cfRule type="expression" dxfId="117" priority="38" stopIfTrue="1">
      <formula>IF(AND(OR($D$42="Yes",$D$42=""),$D$90=""),1,0)</formula>
    </cfRule>
    <cfRule type="expression" dxfId="116" priority="37" stopIfTrue="1">
      <formula>IF($P$54="",TRUE)</formula>
    </cfRule>
  </conditionalFormatting>
  <conditionalFormatting sqref="D91:E91">
    <cfRule type="expression" dxfId="115" priority="65" stopIfTrue="1">
      <formula>IF(AND(OR($D$43="Yes",$D$43=""),$D$91=""),1,0)</formula>
    </cfRule>
    <cfRule type="expression" dxfId="114" priority="64" stopIfTrue="1">
      <formula>IF($P$55="",TRUE)</formula>
    </cfRule>
    <cfRule type="expression" dxfId="113" priority="63" stopIfTrue="1">
      <formula>IF($B$55="",TRUE)</formula>
    </cfRule>
  </conditionalFormatting>
  <conditionalFormatting sqref="D92:E92">
    <cfRule type="expression" dxfId="112" priority="39" stopIfTrue="1">
      <formula>IF($B$56="",TRUE)</formula>
    </cfRule>
    <cfRule type="expression" dxfId="111" priority="62" stopIfTrue="1">
      <formula>IF(AND(OR($D$44="Yes",$D$44=""),$D$92=""),1,0)</formula>
    </cfRule>
    <cfRule type="expression" dxfId="110" priority="61" stopIfTrue="1">
      <formula>IF($P$56="",TRUE)</formula>
    </cfRule>
  </conditionalFormatting>
  <conditionalFormatting sqref="D93:E93">
    <cfRule type="expression" dxfId="109" priority="60" stopIfTrue="1">
      <formula>IF(AND(OR($D$45="Yes",$D$45=""),$D$93=""),1,0)</formula>
    </cfRule>
    <cfRule type="expression" dxfId="108" priority="59" stopIfTrue="1">
      <formula>IF($P$57="",TRUE)</formula>
    </cfRule>
    <cfRule type="expression" dxfId="107" priority="58" stopIfTrue="1">
      <formula>IF($B$57="",TRUE)</formula>
    </cfRule>
  </conditionalFormatting>
  <conditionalFormatting sqref="D94:E94">
    <cfRule type="expression" dxfId="106" priority="55" stopIfTrue="1">
      <formula>IF($B$58="",TRUE)</formula>
    </cfRule>
    <cfRule type="expression" dxfId="105" priority="57" stopIfTrue="1">
      <formula>IF(AND(OR($D$46="Yes",$D$46=""),$D$94=""),1,0)</formula>
    </cfRule>
    <cfRule type="expression" dxfId="104" priority="56" stopIfTrue="1">
      <formula>IF($P$58="",TRUE)</formula>
    </cfRule>
  </conditionalFormatting>
  <conditionalFormatting sqref="D95:E95">
    <cfRule type="expression" dxfId="103" priority="54" stopIfTrue="1">
      <formula>IF(AND(OR($D$47="Yes",$D$47=""),$D$95=""),1,0)</formula>
    </cfRule>
    <cfRule type="expression" dxfId="102" priority="53" stopIfTrue="1">
      <formula>IF($P$59="",TRUE)</formula>
    </cfRule>
    <cfRule type="expression" dxfId="101" priority="52" stopIfTrue="1">
      <formula>IF($B$59="",TRUE)</formula>
    </cfRule>
  </conditionalFormatting>
  <conditionalFormatting sqref="D96:E96">
    <cfRule type="expression" dxfId="100" priority="50" stopIfTrue="1">
      <formula>IF($P$60="",TRUE)</formula>
    </cfRule>
    <cfRule type="expression" dxfId="99" priority="49" stopIfTrue="1">
      <formula>IF($B$60="",TRUE)</formula>
    </cfRule>
    <cfRule type="expression" dxfId="98" priority="51" stopIfTrue="1">
      <formula>IF(AND(OR($D$48="Yes",$D$48=""),$D$96=""),1,0)</formula>
    </cfRule>
  </conditionalFormatting>
  <conditionalFormatting sqref="D97:E97">
    <cfRule type="expression" dxfId="97" priority="46" stopIfTrue="1">
      <formula>IF($B$61="",TRUE)</formula>
    </cfRule>
    <cfRule type="expression" dxfId="96" priority="48" stopIfTrue="1">
      <formula>IF(AND(OR($D$49="Yes",$D$49=""),$D$97=""),1,0)</formula>
    </cfRule>
    <cfRule type="expression" dxfId="95" priority="47" stopIfTrue="1">
      <formula>IF($P$61="",TRUE)</formula>
    </cfRule>
  </conditionalFormatting>
  <conditionalFormatting sqref="D98:E98">
    <cfRule type="expression" dxfId="94" priority="45" stopIfTrue="1">
      <formula>IF(AND(OR($D$50="Yes",$D$50=""),$D$98=""),1,0)</formula>
    </cfRule>
    <cfRule type="expression" dxfId="93" priority="44" stopIfTrue="1">
      <formula>IF($P$62="",TRUE)</formula>
    </cfRule>
    <cfRule type="expression" dxfId="92" priority="43" stopIfTrue="1">
      <formula>IF($B$62="",TRUE)</formula>
    </cfRule>
  </conditionalFormatting>
  <conditionalFormatting sqref="D99:E99">
    <cfRule type="expression" dxfId="91" priority="42" stopIfTrue="1">
      <formula>IF(AND(OR($D$51="Yes",$D$51=""),$D$99=""),1,0)</formula>
    </cfRule>
    <cfRule type="expression" dxfId="90" priority="41" stopIfTrue="1">
      <formula>IF($P$63="",TRUE)</formula>
    </cfRule>
    <cfRule type="expression" dxfId="89" priority="40" stopIfTrue="1">
      <formula>IF($B$63="",TRUE)</formula>
    </cfRule>
  </conditionalFormatting>
  <conditionalFormatting sqref="D102:E102">
    <cfRule type="expression" dxfId="88" priority="8" stopIfTrue="1">
      <formula>IF(AND(OR($D$42="Yes",$D$42=""),$D$102=""),1,0)</formula>
    </cfRule>
    <cfRule type="expression" dxfId="87" priority="6" stopIfTrue="1">
      <formula>IF($B$54="",TRUE)</formula>
    </cfRule>
    <cfRule type="expression" dxfId="86" priority="7" stopIfTrue="1">
      <formula>IF($P$54="",TRUE)</formula>
    </cfRule>
  </conditionalFormatting>
  <conditionalFormatting sqref="D103:E103">
    <cfRule type="expression" dxfId="85" priority="35" stopIfTrue="1">
      <formula>IF(AND(OR($D$43="Yes",$D$43=""),$D$103=""),1,0)</formula>
    </cfRule>
    <cfRule type="expression" dxfId="84" priority="33" stopIfTrue="1">
      <formula>IF($B$55="",TRUE)</formula>
    </cfRule>
    <cfRule type="expression" dxfId="83" priority="34" stopIfTrue="1">
      <formula>IF($P$55="",TRUE)</formula>
    </cfRule>
  </conditionalFormatting>
  <conditionalFormatting sqref="D104:E104">
    <cfRule type="expression" dxfId="82" priority="9" stopIfTrue="1">
      <formula>IF($B$56="",TRUE)</formula>
    </cfRule>
    <cfRule type="expression" dxfId="81" priority="31" stopIfTrue="1">
      <formula>IF($P$56="",TRUE)</formula>
    </cfRule>
    <cfRule type="expression" dxfId="80" priority="32" stopIfTrue="1">
      <formula>IF(AND(OR($D$44="Yes",$D$44=""),$D$104=""),1,0)</formula>
    </cfRule>
  </conditionalFormatting>
  <conditionalFormatting sqref="D105:E105">
    <cfRule type="expression" dxfId="79" priority="29" stopIfTrue="1">
      <formula>IF($P$57="",TRUE)</formula>
    </cfRule>
    <cfRule type="expression" dxfId="78" priority="28" stopIfTrue="1">
      <formula>IF($B$57="",TRUE)</formula>
    </cfRule>
    <cfRule type="expression" dxfId="77" priority="30" stopIfTrue="1">
      <formula>IF(AND(OR($D$45="Yes",$D$45=""),$D$105=""),1,0)</formula>
    </cfRule>
  </conditionalFormatting>
  <conditionalFormatting sqref="D106:E106">
    <cfRule type="expression" dxfId="76" priority="25" stopIfTrue="1">
      <formula>IF($B$58="",TRUE)</formula>
    </cfRule>
    <cfRule type="expression" dxfId="75" priority="27" stopIfTrue="1">
      <formula>IF(AND(OR($D$46="Yes",$D$46=""),$D$106=""),1,0)</formula>
    </cfRule>
    <cfRule type="expression" dxfId="74" priority="26" stopIfTrue="1">
      <formula>IF($P$58="",TRUE)</formula>
    </cfRule>
  </conditionalFormatting>
  <conditionalFormatting sqref="D107:E107">
    <cfRule type="expression" dxfId="73" priority="24" stopIfTrue="1">
      <formula>IF(AND(OR($D$47="Yes",$D$47=""),$D$107=""),1,0)</formula>
    </cfRule>
    <cfRule type="expression" dxfId="72" priority="22" stopIfTrue="1">
      <formula>IF($B$59="",TRUE)</formula>
    </cfRule>
    <cfRule type="expression" dxfId="71" priority="23" stopIfTrue="1">
      <formula>IF($P$59="",TRUE)</formula>
    </cfRule>
  </conditionalFormatting>
  <conditionalFormatting sqref="D108:E108">
    <cfRule type="expression" dxfId="70" priority="19" stopIfTrue="1">
      <formula>IF($B$60="",TRUE)</formula>
    </cfRule>
    <cfRule type="expression" dxfId="69" priority="20" stopIfTrue="1">
      <formula>IF($P$60="",TRUE)</formula>
    </cfRule>
    <cfRule type="expression" dxfId="68" priority="21" stopIfTrue="1">
      <formula>IF(AND(OR($D$48="Yes",$D$48=""),$D$108=""),1,0)</formula>
    </cfRule>
  </conditionalFormatting>
  <conditionalFormatting sqref="D109:E109">
    <cfRule type="expression" dxfId="67" priority="16" stopIfTrue="1">
      <formula>IF($B$61="",TRUE)</formula>
    </cfRule>
    <cfRule type="expression" dxfId="66" priority="17" stopIfTrue="1">
      <formula>IF($P$61="",TRUE)</formula>
    </cfRule>
    <cfRule type="expression" dxfId="65" priority="18" stopIfTrue="1">
      <formula>IF(AND(OR($D$49="Yes",$D$49=""),$D$109=""),1,0)</formula>
    </cfRule>
  </conditionalFormatting>
  <conditionalFormatting sqref="D110:E110">
    <cfRule type="expression" dxfId="64" priority="14" stopIfTrue="1">
      <formula>IF($P$62="",TRUE)</formula>
    </cfRule>
    <cfRule type="expression" dxfId="63" priority="13" stopIfTrue="1">
      <formula>IF($B$62="",TRUE)</formula>
    </cfRule>
    <cfRule type="expression" dxfId="62" priority="15" stopIfTrue="1">
      <formula>IF(AND(OR($D$50="Yes",$D$50=""),$D$110=""),1,0)</formula>
    </cfRule>
  </conditionalFormatting>
  <conditionalFormatting sqref="D111:E111">
    <cfRule type="expression" dxfId="61" priority="12" stopIfTrue="1">
      <formula>IF(AND(OR($D$51="Yes",$D$51=""),$D$111=""),1,0)</formula>
    </cfRule>
    <cfRule type="expression" dxfId="60" priority="11" stopIfTrue="1">
      <formula>IF($P$63="",TRUE)</formula>
    </cfRule>
    <cfRule type="expression" dxfId="59" priority="10" stopIfTrue="1">
      <formula>IF($B$63="",TRUE)</formula>
    </cfRule>
  </conditionalFormatting>
  <conditionalFormatting sqref="D115:E115 D117:E117 D131:E131 D133:E133 D135:E135 D137:E137">
    <cfRule type="expression" dxfId="58" priority="314" stopIfTrue="1">
      <formula>IF(D115="",TRUE)</formula>
    </cfRule>
    <cfRule type="expression" dxfId="57" priority="313" stopIfTrue="1">
      <formula>AND(OR($D$30="No",$D$30="Unknown",$D$30="Not applicable for this declaration"),OR($D$31="No",$D$31="Unknown",$D$31="Not applicable for this declaration"))</formula>
    </cfRule>
  </conditionalFormatting>
  <conditionalFormatting sqref="D120:E120">
    <cfRule type="expression" dxfId="56" priority="157" stopIfTrue="1">
      <formula>IF($B$54="",TRUE)</formula>
    </cfRule>
    <cfRule type="expression" dxfId="55" priority="158" stopIfTrue="1">
      <formula>IF($P$54="",TRUE)</formula>
    </cfRule>
    <cfRule type="expression" dxfId="54" priority="159" stopIfTrue="1">
      <formula>IF(AND(OR($D$42="Yes",$D$42=""),$D$120=""),1,0)</formula>
    </cfRule>
  </conditionalFormatting>
  <conditionalFormatting sqref="D121:E121">
    <cfRule type="expression" dxfId="53" priority="154" stopIfTrue="1">
      <formula>IF($B$55="",TRUE)</formula>
    </cfRule>
    <cfRule type="expression" dxfId="52" priority="155" stopIfTrue="1">
      <formula>IF($P$55="",TRUE)</formula>
    </cfRule>
    <cfRule type="expression" dxfId="51" priority="156" stopIfTrue="1">
      <formula>IF(AND(OR($D$43="Yes",$D$43=""),$D$121=""),1,0)</formula>
    </cfRule>
  </conditionalFormatting>
  <conditionalFormatting sqref="D122:E122">
    <cfRule type="expression" dxfId="50" priority="153" stopIfTrue="1">
      <formula>IF(AND(OR($D$44="Yes",$D$44=""),$D$122=""),1,0)</formula>
    </cfRule>
    <cfRule type="expression" dxfId="49" priority="151" stopIfTrue="1">
      <formula>IF($B$56="",TRUE)</formula>
    </cfRule>
    <cfRule type="expression" dxfId="48" priority="152" stopIfTrue="1">
      <formula>IF($P$56="",TRUE)</formula>
    </cfRule>
  </conditionalFormatting>
  <conditionalFormatting sqref="D123:E123">
    <cfRule type="expression" dxfId="47" priority="150" stopIfTrue="1">
      <formula>IF(AND(OR($D$45="Yes",$D$45=""),$D$123=""),1,0)</formula>
    </cfRule>
    <cfRule type="expression" dxfId="46" priority="149" stopIfTrue="1">
      <formula>IF($P$57="",TRUE)</formula>
    </cfRule>
    <cfRule type="expression" dxfId="45" priority="148" stopIfTrue="1">
      <formula>IF($B$57="",TRUE)</formula>
    </cfRule>
  </conditionalFormatting>
  <conditionalFormatting sqref="D124:E124">
    <cfRule type="expression" dxfId="44" priority="145" stopIfTrue="1">
      <formula>IF($B$58="",TRUE)</formula>
    </cfRule>
    <cfRule type="expression" dxfId="43" priority="147" stopIfTrue="1">
      <formula>IF(AND(OR($D$46="Yes",$D$46=""),$D$124=""),1,0)</formula>
    </cfRule>
    <cfRule type="expression" dxfId="42" priority="146" stopIfTrue="1">
      <formula>IF($P$58="",TRUE)</formula>
    </cfRule>
  </conditionalFormatting>
  <conditionalFormatting sqref="D125:E125">
    <cfRule type="expression" dxfId="41" priority="142" stopIfTrue="1">
      <formula>IF($B$59="",TRUE)</formula>
    </cfRule>
    <cfRule type="expression" dxfId="40" priority="143" stopIfTrue="1">
      <formula>IF($P$59="",TRUE)</formula>
    </cfRule>
    <cfRule type="expression" dxfId="39" priority="144" stopIfTrue="1">
      <formula>IF(AND(OR($D$47="Yes",$D$47=""),$D$125=""),1,0)</formula>
    </cfRule>
  </conditionalFormatting>
  <conditionalFormatting sqref="D126:E126">
    <cfRule type="expression" dxfId="38" priority="141" stopIfTrue="1">
      <formula>IF(AND(OR($D$48="Yes",$D$48=""),$D$126=""),1,0)</formula>
    </cfRule>
    <cfRule type="expression" dxfId="37" priority="139" stopIfTrue="1">
      <formula>IF($B$60="",TRUE)</formula>
    </cfRule>
    <cfRule type="expression" dxfId="36" priority="140" stopIfTrue="1">
      <formula>IF($P$60="",TRUE)</formula>
    </cfRule>
  </conditionalFormatting>
  <conditionalFormatting sqref="D127:E127">
    <cfRule type="expression" dxfId="35" priority="137" stopIfTrue="1">
      <formula>IF($P$61="",TRUE)</formula>
    </cfRule>
    <cfRule type="expression" dxfId="34" priority="136" stopIfTrue="1">
      <formula>IF($B$61="",TRUE)</formula>
    </cfRule>
    <cfRule type="expression" dxfId="33" priority="138" stopIfTrue="1">
      <formula>IF(AND(OR($D$49="Yes",$D$49=""),$D$127=""),1,0)</formula>
    </cfRule>
  </conditionalFormatting>
  <conditionalFormatting sqref="D128:E128">
    <cfRule type="expression" dxfId="32" priority="135" stopIfTrue="1">
      <formula>IF(AND(OR($D$50="Yes",$D$50=""),$D$128=""),1,0)</formula>
    </cfRule>
    <cfRule type="expression" dxfId="31" priority="133" stopIfTrue="1">
      <formula>IF($B$62="",TRUE)</formula>
    </cfRule>
    <cfRule type="expression" dxfId="30" priority="134" stopIfTrue="1">
      <formula>IF($P$62="",TRUE)</formula>
    </cfRule>
  </conditionalFormatting>
  <conditionalFormatting sqref="D129:E129">
    <cfRule type="expression" dxfId="29" priority="132" stopIfTrue="1">
      <formula>IF(AND(OR($D$51="Yes",$D$51=""),$D$129=""),1,0)</formula>
    </cfRule>
    <cfRule type="expression" dxfId="28" priority="131" stopIfTrue="1">
      <formula>IF($P$63="",TRUE)</formula>
    </cfRule>
    <cfRule type="expression" dxfId="27" priority="130" stopIfTrue="1">
      <formula>IF($B$63="",TRUE)</formula>
    </cfRule>
  </conditionalFormatting>
  <conditionalFormatting sqref="D9:G9">
    <cfRule type="expression" dxfId="26" priority="466" stopIfTrue="1">
      <formula>IF($D$9="",TRUE)</formula>
    </cfRule>
  </conditionalFormatting>
  <conditionalFormatting sqref="D8:J8">
    <cfRule type="expression" dxfId="25" priority="465" stopIfTrue="1">
      <formula>IF($D$8="",TRUE)</formula>
    </cfRule>
  </conditionalFormatting>
  <conditionalFormatting sqref="D10:J10">
    <cfRule type="expression" dxfId="24" priority="480" stopIfTrue="1">
      <formula>IF(AND($D$10="",$D$9=$R$9),TRUE)</formula>
    </cfRule>
    <cfRule type="expression" dxfId="23" priority="370" stopIfTrue="1">
      <formula>IF($D$9=$Q$9,TRUE)</formula>
    </cfRule>
  </conditionalFormatting>
  <conditionalFormatting sqref="G117:J117">
    <cfRule type="expression" dxfId="22" priority="318">
      <formula>IF(AND($D$117="Yes",$G$117=""),TRUE)</formula>
    </cfRule>
  </conditionalFormatting>
  <conditionalFormatting sqref="G133:J133">
    <cfRule type="expression" dxfId="21" priority="320" stopIfTrue="1">
      <formula>IF(AND($D$133="Yes, using other format (describe)",$G$133=""),TRUE)</formula>
    </cfRule>
  </conditionalFormatting>
  <conditionalFormatting sqref="G135:J135">
    <cfRule type="expression" dxfId="20" priority="317">
      <formula>IF(AND($D$135="Yes, using other format (describe)",$G$135=""),TRUE)</formula>
    </cfRule>
  </conditionalFormatting>
  <conditionalFormatting sqref="D19:J19">
    <cfRule type="expression" dxfId="19" priority="3" stopIfTrue="1">
      <formula>IF($D$15="",TRUE)</formula>
    </cfRule>
  </conditionalFormatting>
  <conditionalFormatting sqref="D20:J20">
    <cfRule type="expression" dxfId="18" priority="4" stopIfTrue="1">
      <formula>IF($D$16="",TRUE)</formula>
    </cfRule>
  </conditionalFormatting>
  <conditionalFormatting sqref="D21:J21">
    <cfRule type="expression" dxfId="17" priority="1" stopIfTrue="1">
      <formula>IF($D$17="",TRUE)</formula>
    </cfRule>
  </conditionalFormatting>
  <conditionalFormatting sqref="D22:J22">
    <cfRule type="expression" dxfId="16" priority="5" stopIfTrue="1">
      <formula>IF($D$18="",TRUE)</formula>
    </cfRule>
  </conditionalFormatting>
  <conditionalFormatting sqref="D24:J24">
    <cfRule type="expression" dxfId="15" priority="2" stopIfTrue="1">
      <formula>IF($D$20="",TRUE)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102:E111 D66:E75 D42:E51 D90:E99 D54:E63">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D20" r:id="rId1"/>
    <hyperlink ref="D24" r:id="rId2"/>
    <hyperlink ref="G117" r:id="rId3"/>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首先：</v>
      </c>
      <c r="C2" s="142"/>
      <c r="D2" s="142"/>
      <c r="E2" s="142"/>
      <c r="F2" s="161"/>
      <c r="G2" s="161"/>
      <c r="H2" s="161"/>
      <c r="I2" s="284"/>
      <c r="J2" s="474" t="str">
        <f ca="1">OFFSET(L!$C$1,MATCH("Smelter List"&amp;ADDRESS(ROW(),COLUMN(),4),L!$A:$A,0)-1,SL,,)</f>
        <v>链接至“RMAP 合规冶炼厂目录”</v>
      </c>
      <c r="K2" s="475"/>
      <c r="L2" s="475"/>
      <c r="M2" s="475"/>
      <c r="N2" s="475"/>
      <c r="O2" s="475"/>
      <c r="P2" s="162"/>
      <c r="Q2" s="163"/>
      <c r="R2" s="164"/>
      <c r="S2" s="164"/>
      <c r="T2" s="164"/>
      <c r="AB2" s="312"/>
      <c r="AH2" s="130" t="s">
        <v>25</v>
      </c>
    </row>
    <row r="3" spans="1:34" s="16" customFormat="1" ht="249.6" customHeight="1">
      <c r="A3" s="202"/>
      <c r="B3" s="476"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76"/>
      <c r="D3" s="476"/>
      <c r="E3" s="476"/>
      <c r="F3" s="165"/>
      <c r="G3" s="477" t="str">
        <f ca="1">OFFSET(L!$C$1,MATCH("General"&amp;"Cpy",L!$A:$A,0)-1,SL,,)</f>
        <v>© 2025 负责任矿物计划。保留所有权利。</v>
      </c>
      <c r="H3" s="478"/>
      <c r="I3" s="479"/>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冶炼厂识别号码输入列</v>
      </c>
      <c r="B4" s="128" t="str">
        <f ca="1">OFFSET(L!$C$1,MATCH("Smelter List"&amp;ADDRESS(ROW(),COLUMN(),4),L!$A:$A,0)-1,SL,,)</f>
        <v>金属 (*)</v>
      </c>
      <c r="C4" s="128" t="str">
        <f ca="1">OFFSET(L!$C$1,MATCH("Smelter List"&amp;ADDRESS(ROW(),COLUMN(),4),L!$A:$A,0)-1,SL,,)</f>
        <v>冶炼厂查找 (*)</v>
      </c>
      <c r="D4" s="128" t="str">
        <f ca="1">OFFSET(L!$C$1,MATCH("Smelter List"&amp;ADDRESS(ROW(),COLUMN(),4),L!$A:$A,0)-1,SL,,)</f>
        <v>冶炼厂名称 (*)</v>
      </c>
      <c r="E4" s="128" t="str">
        <f ca="1">OFFSET(L!$C$1,MATCH("Smelter List"&amp;ADDRESS(ROW(),COLUMN(),4),L!$A:$A,0)-1,SL,,)</f>
        <v>冶炼工厂地址（国家） (*)</v>
      </c>
      <c r="F4" s="128" t="str">
        <f ca="1">OFFSET(L!$C$1,MATCH("Smelter List"&amp;ADDRESS(ROW(),COLUMN(),4),L!$A:$A,0)-1,SL,,)</f>
        <v>冶炼厂识别</v>
      </c>
      <c r="G4" s="128" t="str">
        <f ca="1">OFFSET(L!$C$1,MATCH("Smelter List"&amp;ADDRESS(ROW(),COLUMN(),4),L!$A:$A,0)-1,SL,,)</f>
        <v>冶炼厂出处识别号</v>
      </c>
      <c r="H4" s="129" t="str">
        <f ca="1">OFFSET(L!$C$1,MATCH("Smelter List"&amp;ADDRESS(ROW(),COLUMN(),4),L!$A:$A,0)-1,SL,,)</f>
        <v>冶炼工厂地址（街道）</v>
      </c>
      <c r="I4" s="129" t="str">
        <f ca="1">OFFSET(L!$C$1,MATCH("Smelter List"&amp;ADDRESS(ROW(),COLUMN(),4),L!$A:$A,0)-1,SL,,)</f>
        <v>冶炼工厂地址（城市）</v>
      </c>
      <c r="J4" s="129" t="str">
        <f ca="1">OFFSET(L!$C$1,MATCH("Smelter List"&amp;ADDRESS(ROW(),COLUMN(),4),L!$A:$A,0)-1,SL,,)</f>
        <v>冶炼工厂地址（州/省）</v>
      </c>
      <c r="K4" s="129" t="str">
        <f ca="1">OFFSET(L!$C$1,MATCH("Smelter List"&amp;ADDRESS(ROW(),COLUMN(),4),L!$A:$A,0)-1,SL,,)</f>
        <v>冶炼厂联系名称</v>
      </c>
      <c r="L4" s="129" t="str">
        <f ca="1">OFFSET(L!$C$1,MATCH("Smelter List"&amp;ADDRESS(ROW(),COLUMN(),4),L!$A:$A,0)-1,SL,,)</f>
        <v>冶炼厂联系电邮地址</v>
      </c>
      <c r="M4" s="129" t="str">
        <f ca="1">OFFSET(L!$C$1,MATCH("Smelter List"&amp;ADDRESS(ROW(),COLUMN(),4),L!$A:$A,0)-1,SL,,)</f>
        <v>建议的后续步骤</v>
      </c>
      <c r="N4" s="129" t="str">
        <f ca="1">OFFSET(L!$C$1,MATCH("Smelter List"&amp;ADDRESS(ROW(),COLUMN(),4),L!$A:$A,0)-1,SL,,)</f>
        <v>填所有矿井名称，或如所用矿产来自回收料和报废料时请填“回收”或“报废”。</v>
      </c>
      <c r="O4" s="129" t="str">
        <f ca="1">OFFSET(L!$C$1,MATCH("Smelter List"&amp;ADDRESS(ROW(),COLUMN(),4),L!$A:$A,0)-1,SL,,)</f>
        <v>填所有矿井所在的国家名称，或如所用矿产来自回收料和报废料时请填“回收”或“报废”。</v>
      </c>
      <c r="P4" s="129" t="str">
        <f ca="1">OFFSET(L!$C$1,MATCH("Smelter List"&amp;ADDRESS(ROW(),COLUMN(),4),L!$A:$A,0)-1,SL,,)</f>
        <v>冶炼厂的被冶炼物料100%完全来自回收料或报废料吗？</v>
      </c>
      <c r="Q4" s="130" t="str">
        <f ca="1">OFFSET(L!$C$1,MATCH("Smelter List"&amp;ADDRESS(ROW(),COLUMN(),4),L!$A:$A,0)-1,SL,,)</f>
        <v>注释</v>
      </c>
      <c r="R4" s="128" t="s">
        <v>42</v>
      </c>
      <c r="S4" s="128" t="s">
        <v>43</v>
      </c>
      <c r="T4" s="128" t="s">
        <v>44</v>
      </c>
      <c r="U4" s="167"/>
      <c r="W4" s="140" t="s">
        <v>45</v>
      </c>
      <c r="X4" s="140" t="s">
        <v>46</v>
      </c>
      <c r="AB4" s="313"/>
      <c r="AH4" s="130" t="s">
        <v>26</v>
      </c>
    </row>
    <row r="5" spans="1:34" s="170" customFormat="1" ht="20.25">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25">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80" t="str">
        <f ca="1">OFFSET(L!$C$1,MATCH("Checker"&amp;ADDRESS(ROW(),COLUMN(),4),L!$A:$A,0)-1,SL,,)</f>
        <v>在提交报告给客户检查本报告红色提示内容前， 请确保所有必填栏目已填写完成。</v>
      </c>
      <c r="B1" s="480"/>
      <c r="C1" s="480"/>
      <c r="D1" s="108" t="str">
        <f ca="1">OFFSET(L!$C$1,MATCH("Checker"&amp;ADDRESS(ROW(),COLUMN(),4),L!$A:$A,0)-1,SL,,)</f>
        <v>待完成的必填栏目</v>
      </c>
      <c r="E1" s="16" t="s">
        <v>18</v>
      </c>
    </row>
    <row r="2" spans="1:10" ht="16.5">
      <c r="A2" s="58" t="s">
        <v>47</v>
      </c>
      <c r="B2" s="59" t="str">
        <f>IF(F114=1,"Click here to return to Smelter List","")</f>
        <v/>
      </c>
      <c r="C2" s="111" t="str">
        <f>IF(F112=1,"Click here to return to Product List","")</f>
        <v>Click here to return to Product List</v>
      </c>
      <c r="D2" s="133" t="str">
        <f ca="1">IF(H125=0,"0",H125)</f>
        <v>0</v>
      </c>
    </row>
    <row r="3" spans="1:10" ht="15">
      <c r="A3" s="60" t="str">
        <f ca="1">OFFSET(L!$C$1,MATCH("Checker"&amp;ADDRESS(ROW(),COLUMN(),4),L!$A:$A,0)-1,SL,,)</f>
        <v>必填栏目</v>
      </c>
      <c r="B3" s="60" t="str">
        <f ca="1">OFFSET(L!$C$1,MATCH("Checker"&amp;ADDRESS(ROW(),COLUMN(),4),L!$A:$A,0)-1,SL,,)</f>
        <v>已提供的答案</v>
      </c>
      <c r="C3" s="60" t="str">
        <f ca="1">OFFSET(L!$C$1,MATCH("Checker"&amp;ADDRESS(ROW(),COLUMN(),4),L!$A:$A,0)-1,SL,,)</f>
        <v>备注</v>
      </c>
      <c r="D3" s="60" t="str">
        <f ca="1">OFFSET(L!$C$1,MATCH("Checker"&amp;ADDRESS(ROW(),COLUMN(),4),L!$A:$A,0)-1,SL,,)</f>
        <v>信息源链接</v>
      </c>
      <c r="F3" s="61" t="s">
        <v>48</v>
      </c>
      <c r="G3" s="15" t="s">
        <v>49</v>
      </c>
      <c r="H3" s="15" t="s">
        <v>50</v>
      </c>
      <c r="I3" s="15" t="s">
        <v>51</v>
      </c>
      <c r="J3" s="15" t="s">
        <v>52</v>
      </c>
    </row>
    <row r="4" spans="1:10" ht="39">
      <c r="A4" s="135" t="str">
        <f ca="1">Declaration!B8</f>
        <v>公司名称（*）：</v>
      </c>
      <c r="B4" s="356" t="str">
        <f>Declaration!D8</f>
        <v>Kang Yang Hardware Enterprises Co., Ltd.</v>
      </c>
      <c r="C4" s="136" t="str">
        <f t="shared" ref="C4:C11" ca="1" si="0">IF(H4=1,J4,I4)</f>
        <v>填写</v>
      </c>
      <c r="D4" s="204" t="str">
        <f>IF(H4=1,"Click here to enter Company Name","")</f>
        <v/>
      </c>
      <c r="E4" s="16" t="s">
        <v>15</v>
      </c>
      <c r="F4" s="83">
        <v>1</v>
      </c>
      <c r="G4" s="62">
        <f t="shared" ref="G4:G11" si="1">IF(B4=0,1,0)</f>
        <v>0</v>
      </c>
      <c r="H4" s="63">
        <f t="shared" ref="H4:H17" si="2">F4*G4</f>
        <v>0</v>
      </c>
      <c r="I4" s="131" t="str">
        <f ca="1">OFFSET(L!$C$1,MATCH("Checker"&amp;"Comp",L!$A:$A,0)-1,SL,,)</f>
        <v>填写</v>
      </c>
      <c r="J4" s="358" t="str">
        <f ca="1">OFFSET(L!$C$1,MATCH("Checker"&amp;ADDRESS(ROW(),COLUMN(),4),L!$A:$A,0)-1,SL,,)</f>
        <v>在“申报”选项卡 D8 单元格中提供您的公司名称</v>
      </c>
    </row>
    <row r="5" spans="1:10" ht="39">
      <c r="A5" s="135" t="str">
        <f ca="1">Declaration!B9</f>
        <v>申报范围或种类 (*):</v>
      </c>
      <c r="B5" s="356" t="str">
        <f>Declaration!D9</f>
        <v>B. Product (or List of Products)</v>
      </c>
      <c r="C5" s="136" t="str">
        <f t="shared" ca="1" si="0"/>
        <v>填写</v>
      </c>
      <c r="D5" s="85" t="str">
        <f>IF(H5=1,"Click here to enter Declaration Scope","")</f>
        <v/>
      </c>
      <c r="E5" s="16" t="s">
        <v>15</v>
      </c>
      <c r="F5" s="83">
        <v>1</v>
      </c>
      <c r="G5" s="62">
        <f t="shared" si="1"/>
        <v>0</v>
      </c>
      <c r="H5" s="63">
        <f t="shared" si="2"/>
        <v>0</v>
      </c>
      <c r="I5" s="131" t="str">
        <f ca="1">OFFSET(L!$C$1,MATCH("Checker"&amp;"Comp",L!$A:$A,0)-1,SL,,)</f>
        <v>填写</v>
      </c>
      <c r="J5" s="132" t="str">
        <f ca="1">OFFSET(L!$C$1,MATCH("Checker"&amp;ADDRESS(ROW(),COLUMN(),4),L!$A:$A,0)-1,SL,,)</f>
        <v>在“申报”选项卡 D9 单元格中选择申报范围</v>
      </c>
    </row>
    <row r="6" spans="1:10" ht="21.95" customHeight="1">
      <c r="A6" s="80" t="str">
        <f ca="1">Declaration!B10</f>
        <v>转到产品目录表输入所需申报的所有产品</v>
      </c>
      <c r="B6" s="79">
        <f>Declaration!D10</f>
        <v>0</v>
      </c>
      <c r="C6" s="79" t="str">
        <f t="shared" ca="1" si="0"/>
        <v>填写</v>
      </c>
      <c r="D6" s="85" t="str">
        <f>IF(H6=1,"Click here to provide a Description of Scope","")</f>
        <v/>
      </c>
      <c r="E6" s="16" t="s">
        <v>15</v>
      </c>
      <c r="F6" s="84">
        <f>IF(OR(B5=Declaration!P9,B5=Declaration!Q9,B5=0),0,1)</f>
        <v>0</v>
      </c>
      <c r="G6" s="62">
        <f t="shared" si="1"/>
        <v>1</v>
      </c>
      <c r="H6" s="63">
        <f t="shared" si="2"/>
        <v>0</v>
      </c>
      <c r="I6" s="131" t="str">
        <f ca="1">OFFSET(L!$C$1,MATCH("Checker"&amp;"Comp",L!$A:$A,0)-1,SL,,)</f>
        <v>填写</v>
      </c>
      <c r="J6" s="15" t="str">
        <f ca="1">OFFSET(L!$C$1,MATCH("Checker"&amp;ADDRESS(ROW(),COLUMN(),4),L!$A:$A,0)-1,SL,,)</f>
        <v>在“申报”选项卡 D10 单元格中提供范围说明</v>
      </c>
    </row>
    <row r="7" spans="1:10" ht="21.95" customHeight="1">
      <c r="A7" s="80" t="str">
        <f ca="1">Declaration!B12</f>
        <v>选择贵公司的矿产申报范围 (*):</v>
      </c>
      <c r="B7" s="82"/>
      <c r="C7" s="79" t="str">
        <f t="shared" ca="1" si="0"/>
        <v>填写</v>
      </c>
      <c r="D7" s="317" t="str">
        <f>IF(H7=1,"Click here to enter Minerals/Metals in Scope","")</f>
        <v/>
      </c>
      <c r="E7" s="16"/>
      <c r="F7" s="83">
        <v>1</v>
      </c>
      <c r="G7" s="308">
        <f>IF(Declaration!B30&lt;&gt;"",0,1)</f>
        <v>0</v>
      </c>
      <c r="H7" s="63">
        <f t="shared" si="2"/>
        <v>0</v>
      </c>
      <c r="I7" s="131" t="str">
        <f ca="1">OFFSET(L!$C$1,MATCH("Checker"&amp;"Comp",L!$A:$A,0)-1,SL,,)</f>
        <v>填写</v>
      </c>
      <c r="J7" s="15">
        <f ca="1">OFFSET(L!$C$1,MATCH("Checker"&amp;ADDRESS(ROW(),COLUMN(),4),L!$A:$A,0)-1,SL,,)</f>
        <v>0</v>
      </c>
    </row>
    <row r="8" spans="1:10" ht="21.95" customHeight="1">
      <c r="A8" s="80">
        <f>Declaration!B14</f>
        <v>0</v>
      </c>
      <c r="B8" s="79"/>
      <c r="C8" s="79"/>
      <c r="D8" s="85"/>
      <c r="E8" s="16"/>
      <c r="F8" s="83"/>
      <c r="G8" s="62"/>
      <c r="H8" s="63"/>
      <c r="I8" s="131"/>
    </row>
    <row r="9" spans="1:10" ht="39">
      <c r="A9" s="135" t="str">
        <f ca="1">Declaration!B19</f>
        <v>联系人姓名 (*):</v>
      </c>
      <c r="B9" s="356" t="str">
        <f>Declaration!D19</f>
        <v>Leo Wu</v>
      </c>
      <c r="C9" s="136" t="str">
        <f t="shared" ca="1" si="0"/>
        <v>填写</v>
      </c>
      <c r="D9" s="317" t="str">
        <f>IF(H9=1,"Click here to enter Contact Name","")</f>
        <v/>
      </c>
      <c r="E9" s="16" t="s">
        <v>15</v>
      </c>
      <c r="F9" s="83">
        <v>1</v>
      </c>
      <c r="G9" s="62">
        <f t="shared" si="1"/>
        <v>0</v>
      </c>
      <c r="H9" s="63">
        <f t="shared" si="2"/>
        <v>0</v>
      </c>
      <c r="I9" s="131" t="str">
        <f ca="1">OFFSET(L!$C$1,MATCH("Checker"&amp;"Comp",L!$A:$A,0)-1,SL,,)</f>
        <v>填写</v>
      </c>
      <c r="J9" s="15" t="str">
        <f ca="1">OFFSET(L!$C$1,MATCH("Checker"&amp;ADDRESS(ROW(),COLUMN(),4),L!$A:$A,0)-1,SL,,)</f>
        <v>在“申报”选项卡 D19 单元格中提供联系人姓名</v>
      </c>
    </row>
    <row r="10" spans="1:10" ht="39">
      <c r="A10" s="135" t="str">
        <f ca="1">Declaration!B20</f>
        <v>联系人电邮地址 (*):</v>
      </c>
      <c r="B10" s="357" t="str">
        <f>Declaration!D20</f>
        <v>kangyang@kangyang.com.tw</v>
      </c>
      <c r="C10" s="136" t="str">
        <f t="shared" ca="1" si="0"/>
        <v>填写</v>
      </c>
      <c r="D10" s="316" t="str">
        <f>IF(H10=1,"Click here to enter Email-Contact","")</f>
        <v/>
      </c>
      <c r="E10" s="16" t="s">
        <v>15</v>
      </c>
      <c r="F10" s="83">
        <v>1</v>
      </c>
      <c r="G10" s="62">
        <f>IF(ISNUMBER(SEARCH("@",B10)),0,1)</f>
        <v>0</v>
      </c>
      <c r="H10" s="63">
        <f t="shared" si="2"/>
        <v>0</v>
      </c>
      <c r="I10" s="131" t="str">
        <f ca="1">OFFSET(L!$C$1,MATCH("Checker"&amp;"Comp",L!$A:$A,0)-1,SL,,)</f>
        <v>填写</v>
      </c>
      <c r="J10" s="15" t="str">
        <f ca="1">OFFSET(L!$C$1,MATCH("Checker"&amp;ADDRESS(ROW(),COLUMN(),4),L!$A:$A,0)-1,SL,,)</f>
        <v>在“申报”选项卡 D20 单元格中提供联系人有效的电子邮件地址</v>
      </c>
    </row>
    <row r="11" spans="1:10" ht="39">
      <c r="A11" s="135" t="str">
        <f ca="1">Declaration!B21</f>
        <v>联系人电话 (*):</v>
      </c>
      <c r="B11" s="356" t="str">
        <f>Declaration!D21</f>
        <v>886-2-2692-1498</v>
      </c>
      <c r="C11" s="136" t="str">
        <f t="shared" ca="1" si="0"/>
        <v>填写</v>
      </c>
      <c r="D11" s="316" t="str">
        <f>IF(H11=1,"Click here to enter Phone-Contact","")</f>
        <v/>
      </c>
      <c r="E11" s="16" t="s">
        <v>15</v>
      </c>
      <c r="F11" s="83">
        <v>1</v>
      </c>
      <c r="G11" s="62">
        <f t="shared" si="1"/>
        <v>0</v>
      </c>
      <c r="H11" s="63">
        <f t="shared" si="2"/>
        <v>0</v>
      </c>
      <c r="I11" s="131" t="str">
        <f ca="1">OFFSET(L!$C$1,MATCH("Checker"&amp;"Comp",L!$A:$A,0)-1,SL,,)</f>
        <v>填写</v>
      </c>
      <c r="J11" s="15" t="str">
        <f ca="1">OFFSET(L!$C$1,MATCH("Checker"&amp;ADDRESS(ROW(),COLUMN(),4),L!$A:$A,0)-1,SL,,)</f>
        <v>在“申报”选项卡 D21 单元格中提供联系人的电话号码</v>
      </c>
    </row>
    <row r="12" spans="1:10" ht="39">
      <c r="A12" s="135" t="str">
        <f ca="1">Declaration!B22</f>
        <v>授权人姓名 (*):</v>
      </c>
      <c r="B12" s="356" t="str">
        <f>Declaration!D22</f>
        <v>Leo Wu</v>
      </c>
      <c r="C12" s="136" t="str">
        <f t="shared" ref="C12:C72" ca="1" si="3">IF(H12=1,J12,I12)</f>
        <v>填写</v>
      </c>
      <c r="D12" s="316" t="str">
        <f>IF(H12=1,"Click here to enter an Authorized Company Representative's name","")</f>
        <v/>
      </c>
      <c r="E12" s="16" t="s">
        <v>15</v>
      </c>
      <c r="F12" s="83">
        <v>1</v>
      </c>
      <c r="G12" s="62">
        <f t="shared" ref="G12:G17" si="4">IF(B12=0,1,0)</f>
        <v>0</v>
      </c>
      <c r="H12" s="63">
        <f t="shared" si="2"/>
        <v>0</v>
      </c>
      <c r="I12" s="131" t="str">
        <f ca="1">OFFSET(L!$C$1,MATCH("Checker"&amp;"Comp",L!$A:$A,0)-1,SL,,)</f>
        <v>填写</v>
      </c>
      <c r="J12" s="15" t="str">
        <f ca="1">OFFSET(L!$C$1,MATCH("Checker"&amp;ADDRESS(ROW(),COLUMN(),4),L!$A:$A,0)-1,SL,,)</f>
        <v>在“申报”选项卡 D22 单元格中提供授权公司代表联系人姓名</v>
      </c>
    </row>
    <row r="13" spans="1:10" ht="26.25">
      <c r="A13" s="80" t="str">
        <f ca="1">Declaration!B24</f>
        <v>授权人电邮地址 (*):</v>
      </c>
      <c r="B13" s="81" t="str">
        <f>Declaration!D24</f>
        <v>kangyang@kangyang.com.tw</v>
      </c>
      <c r="C13" s="79" t="str">
        <f t="shared" ca="1" si="3"/>
        <v>填写</v>
      </c>
      <c r="D13" s="316" t="str">
        <f>IF(H13=1,"Click here to enter Representative's email","")</f>
        <v/>
      </c>
      <c r="E13" s="16" t="s">
        <v>18916</v>
      </c>
      <c r="F13" s="83">
        <v>1</v>
      </c>
      <c r="G13" s="62">
        <f>IF(ISNUMBER(SEARCH("@",B13)),0,1)</f>
        <v>0</v>
      </c>
      <c r="H13" s="63">
        <f t="shared" si="2"/>
        <v>0</v>
      </c>
      <c r="I13" s="131" t="str">
        <f ca="1">OFFSET(L!$C$1,MATCH("Checker"&amp;"Comp",L!$A:$A,0)-1,SL,,)</f>
        <v>填写</v>
      </c>
      <c r="J13" s="359" t="str">
        <f ca="1">OFFSET(L!$C$1,MATCH("Checker"&amp;ADDRESS(ROW(),COLUMN(),4),L!$A:$A,0)-1,SL,,)</f>
        <v>在“申报”选项卡 D24 单元格中提供授权公司代表的有效的电子邮件地址</v>
      </c>
    </row>
    <row r="14" spans="1:10" ht="21.95" customHeight="1">
      <c r="A14" s="80"/>
      <c r="B14" s="79"/>
      <c r="C14" s="79"/>
      <c r="D14" s="85"/>
      <c r="E14" s="16" t="s">
        <v>15</v>
      </c>
      <c r="F14" s="83"/>
      <c r="G14" s="62"/>
      <c r="H14" s="63">
        <f>F14*G14</f>
        <v>0</v>
      </c>
      <c r="I14" s="131"/>
    </row>
    <row r="15" spans="1:10" ht="39">
      <c r="A15" s="80" t="str">
        <f ca="1">Declaration!B26</f>
        <v>授权日期 (*):</v>
      </c>
      <c r="B15" s="81">
        <f ca="1">Declaration!D26</f>
        <v>45859</v>
      </c>
      <c r="C15" s="79" t="str">
        <f t="shared" ca="1" si="3"/>
        <v>填写</v>
      </c>
      <c r="D15" s="316" t="str">
        <f ca="1">IF(H15=1,"Click here to enter Date of Completion","")</f>
        <v/>
      </c>
      <c r="E15" s="16" t="s">
        <v>15</v>
      </c>
      <c r="F15" s="83">
        <v>1</v>
      </c>
      <c r="G15" s="62">
        <f t="shared" ca="1" si="4"/>
        <v>0</v>
      </c>
      <c r="H15" s="63">
        <f t="shared" ca="1" si="2"/>
        <v>0</v>
      </c>
      <c r="I15" s="131" t="str">
        <f ca="1">OFFSET(L!$C$1,MATCH("Checker"&amp;"Comp",L!$A:$A,0)-1,SL,,)</f>
        <v>填写</v>
      </c>
      <c r="J15" s="15" t="str">
        <f ca="1">OFFSET(L!$C$1,MATCH("Checker"&amp;ADDRESS(ROW(),COLUMN(),4),L!$A:$A,0)-1,SL,,)</f>
        <v>在“申报”选项卡 D26 单元格中提供表格填写日期</v>
      </c>
    </row>
    <row r="16" spans="1:10" ht="24.95" customHeight="1">
      <c r="A16" s="79" t="str">
        <f ca="1">Declaration!B29</f>
        <v>1) 是否在产品或生产流程中有意添加或使用任何指定矿产？ (*)</v>
      </c>
      <c r="B16" s="82"/>
      <c r="C16" s="82"/>
      <c r="D16" s="86"/>
      <c r="E16" s="16" t="s">
        <v>16</v>
      </c>
      <c r="F16" s="83"/>
      <c r="H16" s="15">
        <f t="shared" si="2"/>
        <v>0</v>
      </c>
    </row>
    <row r="17" spans="1:10" ht="24.95" customHeight="1">
      <c r="A17" s="80" t="str">
        <f>Declaration!B30</f>
        <v>Cobalt(*)</v>
      </c>
      <c r="B17" s="79" t="str">
        <f>Declaration!D30</f>
        <v>No</v>
      </c>
      <c r="C17" s="79" t="str">
        <f t="shared" ca="1" si="3"/>
        <v>填写</v>
      </c>
      <c r="D17" s="316" t="str">
        <f>IF(H17=1,"Click here to answer question 1 for specified mineral","")</f>
        <v/>
      </c>
      <c r="E17" s="16" t="s">
        <v>18</v>
      </c>
      <c r="F17" s="323">
        <f>IF(A17="",0,1)</f>
        <v>1</v>
      </c>
      <c r="G17" s="62">
        <f t="shared" si="4"/>
        <v>0</v>
      </c>
      <c r="H17" s="63">
        <f t="shared" si="2"/>
        <v>0</v>
      </c>
      <c r="I17" s="131" t="str">
        <f ca="1">OFFSET(L!$C$1,MATCH("Checker"&amp;"Comp",L!$A:$A,0)-1,SL,,)</f>
        <v>填写</v>
      </c>
      <c r="J17" s="132" t="str">
        <f ca="1">OFFSET(L!$C$1,MATCH("Checker"&amp;ADDRESS(ROW(),COLUMN(),4),L!$A:$A,0)-1,SL,,)</f>
        <v>在“申报”选项卡 D30 单元格中申报是否有意将指定矿产增加到贵公司的产品中</v>
      </c>
    </row>
    <row r="18" spans="1:10" ht="24.95" customHeight="1">
      <c r="A18" s="80" t="str">
        <f>Declaration!B31</f>
        <v>Copper(*)</v>
      </c>
      <c r="B18" s="79" t="str">
        <f>Declaration!D31</f>
        <v>No</v>
      </c>
      <c r="C18" s="79" t="str">
        <f t="shared" ca="1" si="3"/>
        <v>填写</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填写</v>
      </c>
      <c r="J18" s="132" t="str">
        <f ca="1">OFFSET(L!$C$1,MATCH("Checker"&amp;ADDRESS(ROW(),COLUMN(),4),L!$A:$A,0)-1,SL,,)</f>
        <v>在“申报”选项卡 D31 单元格中申报是否有意将指定矿产增加到贵公司的产品中</v>
      </c>
    </row>
    <row r="19" spans="1:10" ht="24.95" customHeight="1">
      <c r="A19" s="80" t="str">
        <f>Declaration!B32</f>
        <v>Graphite(*)</v>
      </c>
      <c r="B19" s="79" t="str">
        <f>Declaration!D32</f>
        <v>No</v>
      </c>
      <c r="C19" s="79" t="str">
        <f t="shared" ca="1" si="3"/>
        <v>填写</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填写</v>
      </c>
      <c r="J19" s="132" t="str">
        <f ca="1">OFFSET(L!$C$1,MATCH("Checker"&amp;ADDRESS(ROW(),COLUMN(),4),L!$A:$A,0)-1,SL,,)</f>
        <v>在“申报”选项卡 D32 单元格中申报是否有意将指定矿产增加到贵公司的产品中</v>
      </c>
    </row>
    <row r="20" spans="1:10" ht="24.95" customHeight="1">
      <c r="A20" s="80" t="str">
        <f>Declaration!B33</f>
        <v>Lithium(*)</v>
      </c>
      <c r="B20" s="79" t="str">
        <f>Declaration!D33</f>
        <v>No</v>
      </c>
      <c r="C20" s="79" t="str">
        <f t="shared" ca="1" si="3"/>
        <v>填写</v>
      </c>
      <c r="D20" s="316" t="str">
        <f t="shared" si="8"/>
        <v/>
      </c>
      <c r="E20" s="16" t="s">
        <v>15</v>
      </c>
      <c r="F20" s="323">
        <f t="shared" si="5"/>
        <v>1</v>
      </c>
      <c r="G20" s="62">
        <f t="shared" si="6"/>
        <v>0</v>
      </c>
      <c r="H20" s="63">
        <f t="shared" si="7"/>
        <v>0</v>
      </c>
      <c r="I20" s="131" t="str">
        <f ca="1">OFFSET(L!$C$1,MATCH("Checker"&amp;"Comp",L!$A:$A,0)-1,SL,,)</f>
        <v>填写</v>
      </c>
      <c r="J20" s="132" t="str">
        <f ca="1">OFFSET(L!$C$1,MATCH("Checker"&amp;ADDRESS(ROW(),COLUMN(),4),L!$A:$A,0)-1,SL,,)</f>
        <v>在“申报”选项卡 D33 单元格中申报是否有意将指定矿产增加到贵公司的产品中</v>
      </c>
    </row>
    <row r="21" spans="1:10" ht="24.95" customHeight="1">
      <c r="A21" s="80" t="str">
        <f>Declaration!B34</f>
        <v>Mica(*)</v>
      </c>
      <c r="B21" s="79" t="str">
        <f>Declaration!D34</f>
        <v>No</v>
      </c>
      <c r="C21" s="79" t="str">
        <f t="shared" ca="1" si="3"/>
        <v>填写</v>
      </c>
      <c r="D21" s="316" t="str">
        <f t="shared" si="8"/>
        <v/>
      </c>
      <c r="E21" s="16"/>
      <c r="F21" s="323">
        <f t="shared" si="5"/>
        <v>1</v>
      </c>
      <c r="G21" s="62">
        <f t="shared" si="6"/>
        <v>0</v>
      </c>
      <c r="H21" s="63">
        <f t="shared" si="7"/>
        <v>0</v>
      </c>
      <c r="I21" s="131" t="str">
        <f ca="1">OFFSET(L!$C$1,MATCH("Checker"&amp;"Comp",L!$A:$A,0)-1,SL,,)</f>
        <v>填写</v>
      </c>
      <c r="J21" s="132" t="str">
        <f ca="1">OFFSET(L!$C$1,MATCH("Checker"&amp;ADDRESS(ROW(),COLUMN(),4),L!$A:$A,0)-1,SL,,)</f>
        <v>在“申报”选项卡 D34 单元格中申报是否有意将指定矿产增加到贵公司的产品中</v>
      </c>
    </row>
    <row r="22" spans="1:10" ht="24.95" customHeight="1">
      <c r="A22" s="80" t="str">
        <f>Declaration!B35</f>
        <v>Nickel(*)</v>
      </c>
      <c r="B22" s="79" t="str">
        <f>Declaration!D35</f>
        <v>No</v>
      </c>
      <c r="C22" s="79" t="str">
        <f t="shared" ca="1" si="3"/>
        <v>填写</v>
      </c>
      <c r="D22" s="316" t="str">
        <f t="shared" si="8"/>
        <v/>
      </c>
      <c r="E22" s="16"/>
      <c r="F22" s="323">
        <f t="shared" si="5"/>
        <v>1</v>
      </c>
      <c r="G22" s="62">
        <f t="shared" si="6"/>
        <v>0</v>
      </c>
      <c r="H22" s="63">
        <f t="shared" si="7"/>
        <v>0</v>
      </c>
      <c r="I22" s="131" t="str">
        <f ca="1">OFFSET(L!$C$1,MATCH("Checker"&amp;"Comp",L!$A:$A,0)-1,SL,,)</f>
        <v>填写</v>
      </c>
      <c r="J22" s="132" t="str">
        <f ca="1">OFFSET(L!$C$1,MATCH("Checker"&amp;ADDRESS(ROW(),COLUMN(),4),L!$A:$A,0)-1,SL,,)</f>
        <v>在“申报”选项卡 D35 单元格中申报是否有意将指定矿产增加到贵公司的产品中</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产品中是否还存有任何指定矿产？ (*)</v>
      </c>
      <c r="B27" s="82"/>
      <c r="C27" s="82"/>
      <c r="D27" s="86"/>
      <c r="E27" s="16" t="s">
        <v>15</v>
      </c>
      <c r="F27" s="83"/>
      <c r="J27" s="132"/>
    </row>
    <row r="28" spans="1:10" ht="39">
      <c r="A28" s="80" t="str">
        <f>Declaration!B42</f>
        <v>Cobalt</v>
      </c>
      <c r="B28" s="79">
        <f>Declaration!D42</f>
        <v>0</v>
      </c>
      <c r="C28" s="136" t="str">
        <f t="shared" ref="C28:C37" ca="1" si="9">IF(H28=1,J28,I28)</f>
        <v>填写</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填写</v>
      </c>
      <c r="J28" s="15" t="str">
        <f ca="1">OFFSET(L!$C$1,MATCH("Checker"&amp;ADDRESS(ROW(),COLUMN(),4),L!$A:$A,0)-1,SL,,)</f>
        <v>在“申报”选项卡 D42 单元格中申报指定矿产是否必须用于贵公司产品的生产中并且包含在申报的成品内</v>
      </c>
    </row>
    <row r="29" spans="1:10" ht="39">
      <c r="A29" s="80" t="str">
        <f>Declaration!B43</f>
        <v>Copper</v>
      </c>
      <c r="B29" s="79">
        <f>Declaration!D43</f>
        <v>0</v>
      </c>
      <c r="C29" s="136" t="str">
        <f t="shared" ca="1" si="9"/>
        <v>填写</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填写</v>
      </c>
      <c r="J29" s="15" t="str">
        <f ca="1">OFFSET(L!$C$1,MATCH("Checker"&amp;ADDRESS(ROW(),COLUMN(),4),L!$A:$A,0)-1,SL,,)</f>
        <v>在“申报”选项卡 D43 单元格中申报指定矿产是否必须用于贵公司产品的生产中并且包含在申报的成品内</v>
      </c>
    </row>
    <row r="30" spans="1:10" ht="15">
      <c r="A30" s="80" t="str">
        <f>Declaration!B44</f>
        <v>Graphite</v>
      </c>
      <c r="B30" s="79">
        <f>Declaration!D44</f>
        <v>0</v>
      </c>
      <c r="C30" s="136" t="str">
        <f t="shared" ca="1" si="9"/>
        <v>填写</v>
      </c>
      <c r="D30" s="316" t="str">
        <f t="shared" si="10"/>
        <v/>
      </c>
      <c r="E30" s="16"/>
      <c r="F30" s="84">
        <f t="shared" si="11"/>
        <v>0</v>
      </c>
      <c r="G30" s="62">
        <f t="shared" si="12"/>
        <v>1</v>
      </c>
      <c r="H30" s="63">
        <f t="shared" si="13"/>
        <v>0</v>
      </c>
      <c r="I30" s="131" t="str">
        <f ca="1">OFFSET(L!$C$1,MATCH("Checker"&amp;"Comp",L!$A:$A,0)-1,SL,,)</f>
        <v>填写</v>
      </c>
      <c r="J30" s="15" t="str">
        <f ca="1">OFFSET(L!$C$1,MATCH("Checker"&amp;ADDRESS(ROW(),COLUMN(),4),L!$A:$A,0)-1,SL,,)</f>
        <v>在“申报”选项卡 D44 单元格中申报指定矿产是否必须用于贵公司产品的生产中并且包含在申报的成品内</v>
      </c>
    </row>
    <row r="31" spans="1:10" ht="15">
      <c r="A31" s="80" t="str">
        <f>Declaration!B45</f>
        <v>Lithium</v>
      </c>
      <c r="B31" s="79">
        <f>Declaration!D45</f>
        <v>0</v>
      </c>
      <c r="C31" s="136" t="str">
        <f t="shared" ca="1" si="9"/>
        <v>填写</v>
      </c>
      <c r="D31" s="316" t="str">
        <f t="shared" si="10"/>
        <v/>
      </c>
      <c r="E31" s="16"/>
      <c r="F31" s="84">
        <f t="shared" si="11"/>
        <v>0</v>
      </c>
      <c r="G31" s="62">
        <f t="shared" si="12"/>
        <v>1</v>
      </c>
      <c r="H31" s="63">
        <f t="shared" si="13"/>
        <v>0</v>
      </c>
      <c r="I31" s="131" t="str">
        <f ca="1">OFFSET(L!$C$1,MATCH("Checker"&amp;"Comp",L!$A:$A,0)-1,SL,,)</f>
        <v>填写</v>
      </c>
      <c r="J31" s="15" t="str">
        <f ca="1">OFFSET(L!$C$1,MATCH("Checker"&amp;ADDRESS(ROW(),COLUMN(),4),L!$A:$A,0)-1,SL,,)</f>
        <v>在“申报”选项卡 D45 单元格中申报指定矿产是否必须用于贵公司产品的生产中并且包含在申报的成品内</v>
      </c>
    </row>
    <row r="32" spans="1:10" ht="15">
      <c r="A32" s="80" t="str">
        <f>Declaration!B46</f>
        <v>Mica</v>
      </c>
      <c r="B32" s="79">
        <f>Declaration!D46</f>
        <v>0</v>
      </c>
      <c r="C32" s="136" t="str">
        <f t="shared" ca="1" si="9"/>
        <v>填写</v>
      </c>
      <c r="D32" s="316" t="str">
        <f t="shared" si="10"/>
        <v/>
      </c>
      <c r="E32" s="16"/>
      <c r="F32" s="84">
        <f t="shared" si="11"/>
        <v>0</v>
      </c>
      <c r="G32" s="62">
        <f t="shared" si="12"/>
        <v>1</v>
      </c>
      <c r="H32" s="63">
        <f t="shared" si="13"/>
        <v>0</v>
      </c>
      <c r="I32" s="131" t="str">
        <f ca="1">OFFSET(L!$C$1,MATCH("Checker"&amp;"Comp",L!$A:$A,0)-1,SL,,)</f>
        <v>填写</v>
      </c>
      <c r="J32" s="15" t="str">
        <f ca="1">OFFSET(L!$C$1,MATCH("Checker"&amp;ADDRESS(ROW(),COLUMN(),4),L!$A:$A,0)-1,SL,,)</f>
        <v>在“申报”选项卡 D46 单元格中申报指定矿产是否必须用于贵公司产品的生产中并且包含在申报的成品内</v>
      </c>
    </row>
    <row r="33" spans="1:10" ht="15">
      <c r="A33" s="80" t="str">
        <f>Declaration!B47</f>
        <v>Nickel</v>
      </c>
      <c r="B33" s="79">
        <f>Declaration!D47</f>
        <v>0</v>
      </c>
      <c r="C33" s="136" t="str">
        <f t="shared" ca="1" si="9"/>
        <v>填写</v>
      </c>
      <c r="D33" s="316" t="str">
        <f t="shared" si="10"/>
        <v/>
      </c>
      <c r="E33" s="16"/>
      <c r="F33" s="84">
        <f t="shared" si="11"/>
        <v>0</v>
      </c>
      <c r="G33" s="62">
        <f t="shared" si="12"/>
        <v>1</v>
      </c>
      <c r="H33" s="63">
        <f t="shared" si="13"/>
        <v>0</v>
      </c>
      <c r="I33" s="131" t="str">
        <f ca="1">OFFSET(L!$C$1,MATCH("Checker"&amp;"Comp",L!$A:$A,0)-1,SL,,)</f>
        <v>填写</v>
      </c>
      <c r="J33" s="15" t="str">
        <f ca="1">OFFSET(L!$C$1,MATCH("Checker"&amp;ADDRESS(ROW(),COLUMN(),4),L!$A:$A,0)-1,SL,,)</f>
        <v>在“申报”选项卡 D47 单元格中申报指定矿产是否必须用于贵公司产品的生产中并且包含在申报的成品内</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 xml:space="preserve">3) 贵公司供应链中是否有冶炼厂或加工厂从受冲突影响和高风险地区采购指定矿产？ （《经合组织尽职调查指南》，参见定义选项卡） </v>
      </c>
      <c r="B38" s="82"/>
      <c r="C38" s="82"/>
      <c r="D38" s="86"/>
      <c r="E38" s="16" t="s">
        <v>15</v>
      </c>
      <c r="F38" s="83"/>
      <c r="J38" s="132"/>
    </row>
    <row r="39" spans="1:10" ht="39">
      <c r="A39" s="80" t="str">
        <f>Declaration!B54</f>
        <v>Cobalt</v>
      </c>
      <c r="B39" s="79">
        <f>Declaration!D54</f>
        <v>0</v>
      </c>
      <c r="C39" s="136" t="str">
        <f t="shared" ca="1" si="3"/>
        <v>填写</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填写</v>
      </c>
      <c r="J39" s="15" t="str">
        <f ca="1">OFFSET(L!$C$1,MATCH("Checker"&amp;ADDRESS(ROW(),COLUMN(),4),L!$A:$A,0)-1,SL,,)</f>
        <v>在“申报”选项卡 D54 单元格中申报此调查回答中所申报产品范围内使用的指定矿产的原产地是否为受冲突影响和高风险地区</v>
      </c>
    </row>
    <row r="40" spans="1:10" ht="39">
      <c r="A40" s="80" t="str">
        <f>Declaration!B55</f>
        <v>Copper</v>
      </c>
      <c r="B40" s="79">
        <f>Declaration!D55</f>
        <v>0</v>
      </c>
      <c r="C40" s="136" t="str">
        <f t="shared" ca="1" si="3"/>
        <v>填写</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填写</v>
      </c>
      <c r="J40" s="15" t="str">
        <f ca="1">OFFSET(L!$C$1,MATCH("Checker"&amp;ADDRESS(ROW(),COLUMN(),4),L!$A:$A,0)-1,SL,,)</f>
        <v>在“申报”选项卡 D55 单元格中申报此调查回答中所申报产品范围内使用的指定矿产的原产地是否为受冲突影响和高风险地区</v>
      </c>
    </row>
    <row r="41" spans="1:10" ht="15">
      <c r="A41" s="80" t="str">
        <f>Declaration!B56</f>
        <v>Graphite</v>
      </c>
      <c r="B41" s="79">
        <f>Declaration!D56</f>
        <v>0</v>
      </c>
      <c r="C41" s="136" t="str">
        <f t="shared" ca="1" si="3"/>
        <v>填写</v>
      </c>
      <c r="D41" s="318" t="str">
        <f t="shared" si="16"/>
        <v/>
      </c>
      <c r="E41" s="16"/>
      <c r="F41" s="84">
        <f t="shared" si="17"/>
        <v>0</v>
      </c>
      <c r="G41" s="62">
        <f t="shared" si="18"/>
        <v>1</v>
      </c>
      <c r="H41" s="63">
        <f t="shared" si="19"/>
        <v>0</v>
      </c>
      <c r="I41" s="131" t="str">
        <f ca="1">OFFSET(L!$C$1,MATCH("Checker"&amp;"Comp",L!$A:$A,0)-1,SL,,)</f>
        <v>填写</v>
      </c>
      <c r="J41" s="15" t="str">
        <f ca="1">OFFSET(L!$C$1,MATCH("Checker"&amp;ADDRESS(ROW(),COLUMN(),4),L!$A:$A,0)-1,SL,,)</f>
        <v>在“申报”选项卡 D56 单元格中申报此调查回答中所申报产品范围内使用的指定矿产的原产地是否为受冲突影响和高风险地区</v>
      </c>
    </row>
    <row r="42" spans="1:10" ht="15">
      <c r="A42" s="80" t="str">
        <f>Declaration!B57</f>
        <v>Lithium</v>
      </c>
      <c r="B42" s="79">
        <f>Declaration!D57</f>
        <v>0</v>
      </c>
      <c r="C42" s="136" t="str">
        <f t="shared" ca="1" si="3"/>
        <v>填写</v>
      </c>
      <c r="D42" s="318" t="str">
        <f t="shared" si="16"/>
        <v/>
      </c>
      <c r="E42" s="16"/>
      <c r="F42" s="84">
        <f t="shared" si="17"/>
        <v>0</v>
      </c>
      <c r="G42" s="62">
        <f t="shared" si="18"/>
        <v>1</v>
      </c>
      <c r="H42" s="63">
        <f t="shared" si="19"/>
        <v>0</v>
      </c>
      <c r="I42" s="131" t="str">
        <f ca="1">OFFSET(L!$C$1,MATCH("Checker"&amp;"Comp",L!$A:$A,0)-1,SL,,)</f>
        <v>填写</v>
      </c>
      <c r="J42" s="15" t="str">
        <f ca="1">OFFSET(L!$C$1,MATCH("Checker"&amp;ADDRESS(ROW(),COLUMN(),4),L!$A:$A,0)-1,SL,,)</f>
        <v>在“申报”选项卡 D57 单元格中申报此调查回答中所申报产品范围内使用的指定矿产的原产地是否为受冲突影响和高风险地区</v>
      </c>
    </row>
    <row r="43" spans="1:10" ht="15">
      <c r="A43" s="80" t="str">
        <f>Declaration!B58</f>
        <v>Mica</v>
      </c>
      <c r="B43" s="79">
        <f>Declaration!D58</f>
        <v>0</v>
      </c>
      <c r="C43" s="136" t="str">
        <f t="shared" ca="1" si="3"/>
        <v>填写</v>
      </c>
      <c r="D43" s="318" t="str">
        <f t="shared" si="16"/>
        <v/>
      </c>
      <c r="E43" s="16"/>
      <c r="F43" s="84">
        <f t="shared" si="17"/>
        <v>0</v>
      </c>
      <c r="G43" s="62">
        <f t="shared" si="18"/>
        <v>1</v>
      </c>
      <c r="H43" s="63">
        <f t="shared" si="19"/>
        <v>0</v>
      </c>
      <c r="I43" s="131" t="str">
        <f ca="1">OFFSET(L!$C$1,MATCH("Checker"&amp;"Comp",L!$A:$A,0)-1,SL,,)</f>
        <v>填写</v>
      </c>
      <c r="J43" s="15" t="str">
        <f ca="1">OFFSET(L!$C$1,MATCH("Checker"&amp;ADDRESS(ROW(),COLUMN(),4),L!$A:$A,0)-1,SL,,)</f>
        <v>在“申报”选项卡 D58 单元格中申报此调查回答中所申报产品范围内使用的指定矿产的原产地是否为受冲突影响和高风险地区</v>
      </c>
    </row>
    <row r="44" spans="1:10" ht="15">
      <c r="A44" s="80" t="str">
        <f>Declaration!B59</f>
        <v>Nickel</v>
      </c>
      <c r="B44" s="79">
        <f>Declaration!D59</f>
        <v>0</v>
      </c>
      <c r="C44" s="136" t="str">
        <f t="shared" ca="1" si="3"/>
        <v>填写</v>
      </c>
      <c r="D44" s="318" t="str">
        <f t="shared" si="16"/>
        <v/>
      </c>
      <c r="E44" s="16"/>
      <c r="F44" s="84">
        <f t="shared" si="17"/>
        <v>0</v>
      </c>
      <c r="G44" s="62">
        <f t="shared" si="18"/>
        <v>1</v>
      </c>
      <c r="H44" s="63">
        <f t="shared" si="19"/>
        <v>0</v>
      </c>
      <c r="I44" s="131" t="str">
        <f ca="1">OFFSET(L!$C$1,MATCH("Checker"&amp;"Comp",L!$A:$A,0)-1,SL,,)</f>
        <v>填写</v>
      </c>
      <c r="J44" s="15" t="str">
        <f ca="1">OFFSET(L!$C$1,MATCH("Checker"&amp;ADDRESS(ROW(),COLUMN(),4),L!$A:$A,0)-1,SL,,)</f>
        <v>在“申报”选项卡 D59 单元格中申报此调查回答中所申报产品范围内使用的指定矿产的原产地是否为受冲突影响和高风险地区</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 xml:space="preserve">4) 是否 100% 的指定矿产来自回收料或
报废料资源？ </v>
      </c>
      <c r="B49" s="82"/>
      <c r="C49" s="82"/>
      <c r="D49" s="86"/>
      <c r="E49" s="16" t="s">
        <v>15</v>
      </c>
      <c r="F49" s="83"/>
      <c r="J49" s="132"/>
    </row>
    <row r="50" spans="1:10" ht="55.5" customHeight="1">
      <c r="A50" s="80" t="str">
        <f>Declaration!B66</f>
        <v>Cobalt</v>
      </c>
      <c r="B50" s="79">
        <f>Declaration!D66</f>
        <v>0</v>
      </c>
      <c r="C50" s="136" t="str">
        <f ca="1">IF(H50=1,J50,I50)</f>
        <v>填写</v>
      </c>
      <c r="D50" s="318" t="str">
        <f>IF(H50=1,"Click here to answer question 4 for specified mineral","")</f>
        <v/>
      </c>
      <c r="E50" s="16" t="s">
        <v>15</v>
      </c>
      <c r="F50" s="84">
        <f>F39</f>
        <v>0</v>
      </c>
      <c r="G50" s="62">
        <f>IF(B50=0,1,0)</f>
        <v>1</v>
      </c>
      <c r="H50" s="63">
        <f>F50*G50</f>
        <v>0</v>
      </c>
      <c r="I50" s="131" t="str">
        <f ca="1">OFFSET(L!$C$1,MATCH("Checker"&amp;"Comp",L!$A:$A,0)-1,SL,,)</f>
        <v>填写</v>
      </c>
      <c r="J50" s="132" t="str">
        <f ca="1">OFFSET(L!$C$1,MATCH("Checker"&amp;ADDRESS(ROW(),COLUMN(),4),L!$A:$A,0)-1,SL,,)</f>
        <v>在“申报”选项卡 D66 单元格中申报在此调查回答中所申报产品范围内使用的指定矿产是否完全来自回收料或报废料</v>
      </c>
    </row>
    <row r="51" spans="1:10" ht="55.5" customHeight="1">
      <c r="A51" s="80" t="str">
        <f>Declaration!B67</f>
        <v>Copper</v>
      </c>
      <c r="B51" s="79">
        <f>Declaration!D67</f>
        <v>0</v>
      </c>
      <c r="C51" s="136" t="str">
        <f t="shared" ref="C51:C59" ca="1" si="20">IF(H51=1,J51,I51)</f>
        <v>填写</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填写</v>
      </c>
      <c r="J51" s="132" t="str">
        <f ca="1">OFFSET(L!$C$1,MATCH("Checker"&amp;ADDRESS(ROW(),COLUMN(),4),L!$A:$A,0)-1,SL,,)</f>
        <v>在“申报”选项卡 D67 单元格中申报在此调查回答中所申报产品范围内使用的指定矿产是否完全来自回收料或报废料</v>
      </c>
    </row>
    <row r="52" spans="1:10" ht="55.5" customHeight="1">
      <c r="A52" s="80" t="str">
        <f>Declaration!B68</f>
        <v>Graphite</v>
      </c>
      <c r="B52" s="79">
        <f>Declaration!D68</f>
        <v>0</v>
      </c>
      <c r="C52" s="136" t="str">
        <f t="shared" ca="1" si="20"/>
        <v>填写</v>
      </c>
      <c r="D52" s="318" t="str">
        <f t="shared" si="21"/>
        <v/>
      </c>
      <c r="E52" s="16"/>
      <c r="F52" s="84">
        <f t="shared" si="22"/>
        <v>0</v>
      </c>
      <c r="G52" s="62">
        <f t="shared" si="23"/>
        <v>1</v>
      </c>
      <c r="H52" s="63">
        <f t="shared" si="24"/>
        <v>0</v>
      </c>
      <c r="I52" s="131" t="str">
        <f ca="1">OFFSET(L!$C$1,MATCH("Checker"&amp;"Comp",L!$A:$A,0)-1,SL,,)</f>
        <v>填写</v>
      </c>
      <c r="J52" s="132" t="str">
        <f ca="1">OFFSET(L!$C$1,MATCH("Checker"&amp;ADDRESS(ROW(),COLUMN(),4),L!$A:$A,0)-1,SL,,)</f>
        <v>在“申报”选项卡 D68 单元格中申报在此调查回答中所申报产品范围内使用的指定矿产是否完全来自回收料或报废料</v>
      </c>
    </row>
    <row r="53" spans="1:10" ht="55.5" customHeight="1">
      <c r="A53" s="80" t="str">
        <f>Declaration!B69</f>
        <v>Lithium</v>
      </c>
      <c r="B53" s="79">
        <f>Declaration!D69</f>
        <v>0</v>
      </c>
      <c r="C53" s="136" t="str">
        <f t="shared" ca="1" si="20"/>
        <v>填写</v>
      </c>
      <c r="D53" s="318" t="str">
        <f t="shared" si="21"/>
        <v/>
      </c>
      <c r="E53" s="16"/>
      <c r="F53" s="84">
        <f t="shared" si="22"/>
        <v>0</v>
      </c>
      <c r="G53" s="62">
        <f t="shared" si="23"/>
        <v>1</v>
      </c>
      <c r="H53" s="63">
        <f t="shared" si="24"/>
        <v>0</v>
      </c>
      <c r="I53" s="131" t="str">
        <f ca="1">OFFSET(L!$C$1,MATCH("Checker"&amp;"Comp",L!$A:$A,0)-1,SL,,)</f>
        <v>填写</v>
      </c>
      <c r="J53" s="132" t="str">
        <f ca="1">OFFSET(L!$C$1,MATCH("Checker"&amp;ADDRESS(ROW(),COLUMN(),4),L!$A:$A,0)-1,SL,,)</f>
        <v>在“申报”选项卡 D69 单元格中申报在此调查回答中所申报产品范围内使用的指定矿产是否完全来自回收料或报废料</v>
      </c>
    </row>
    <row r="54" spans="1:10" ht="55.5" customHeight="1">
      <c r="A54" s="80" t="str">
        <f>Declaration!B70</f>
        <v>Mica</v>
      </c>
      <c r="B54" s="79">
        <f>Declaration!D70</f>
        <v>0</v>
      </c>
      <c r="C54" s="136" t="str">
        <f t="shared" ca="1" si="20"/>
        <v>填写</v>
      </c>
      <c r="D54" s="318" t="str">
        <f t="shared" si="21"/>
        <v/>
      </c>
      <c r="E54" s="16"/>
      <c r="F54" s="84">
        <f t="shared" si="22"/>
        <v>0</v>
      </c>
      <c r="G54" s="62">
        <f t="shared" si="23"/>
        <v>1</v>
      </c>
      <c r="H54" s="63">
        <f t="shared" si="24"/>
        <v>0</v>
      </c>
      <c r="I54" s="131" t="str">
        <f ca="1">OFFSET(L!$C$1,MATCH("Checker"&amp;"Comp",L!$A:$A,0)-1,SL,,)</f>
        <v>填写</v>
      </c>
      <c r="J54" s="132" t="str">
        <f ca="1">OFFSET(L!$C$1,MATCH("Checker"&amp;ADDRESS(ROW(),COLUMN(),4),L!$A:$A,0)-1,SL,,)</f>
        <v>在“申报”选项卡 D70 单元格中申报在此调查回答中所申报产品范围内使用的指定矿产是否完全来自回收料或报废料</v>
      </c>
    </row>
    <row r="55" spans="1:10" ht="55.5" customHeight="1">
      <c r="A55" s="80" t="str">
        <f>Declaration!B71</f>
        <v>Nickel</v>
      </c>
      <c r="B55" s="79">
        <f>Declaration!D71</f>
        <v>0</v>
      </c>
      <c r="C55" s="136" t="str">
        <f t="shared" ca="1" si="20"/>
        <v>填写</v>
      </c>
      <c r="D55" s="318" t="str">
        <f t="shared" si="21"/>
        <v/>
      </c>
      <c r="E55" s="16"/>
      <c r="F55" s="84">
        <f t="shared" si="22"/>
        <v>0</v>
      </c>
      <c r="G55" s="62">
        <f t="shared" si="23"/>
        <v>1</v>
      </c>
      <c r="H55" s="63">
        <f t="shared" si="24"/>
        <v>0</v>
      </c>
      <c r="I55" s="131" t="str">
        <f ca="1">OFFSET(L!$C$1,MATCH("Checker"&amp;"Comp",L!$A:$A,0)-1,SL,,)</f>
        <v>填写</v>
      </c>
      <c r="J55" s="132" t="str">
        <f ca="1">OFFSET(L!$C$1,MATCH("Checker"&amp;ADDRESS(ROW(),COLUMN(),4),L!$A:$A,0)-1,SL,,)</f>
        <v>在“申报”选项卡 D71 单元格中申报在此调查回答中所申报产品范围内使用的指定矿产是否完全来自回收料或报废料</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百分之多少的相关供应商已对贵公司
的供应链调查提供答复？</v>
      </c>
      <c r="B60" s="82"/>
      <c r="C60" s="82"/>
      <c r="D60" s="86"/>
      <c r="E60" s="16" t="s">
        <v>15</v>
      </c>
      <c r="F60" s="83"/>
    </row>
    <row r="61" spans="1:10" ht="26.25">
      <c r="A61" s="80" t="str">
        <f>Declaration!B78</f>
        <v>Cobalt</v>
      </c>
      <c r="B61" s="79">
        <f>Declaration!D78</f>
        <v>0</v>
      </c>
      <c r="C61" s="136" t="str">
        <f t="shared" ca="1" si="3"/>
        <v>填写</v>
      </c>
      <c r="D61" s="319" t="str">
        <f>IF(H61=1,"Click here to answer question 5 for specified mineral","")</f>
        <v/>
      </c>
      <c r="E61" s="16" t="s">
        <v>18</v>
      </c>
      <c r="F61" s="84">
        <f>F50</f>
        <v>0</v>
      </c>
      <c r="G61" s="62">
        <f t="shared" si="14"/>
        <v>1</v>
      </c>
      <c r="H61" s="63">
        <f t="shared" si="15"/>
        <v>0</v>
      </c>
      <c r="I61" s="131" t="str">
        <f ca="1">OFFSET(L!$C$1,MATCH("Checker"&amp;"Comp",L!$A:$A,0)-1,SL,,)</f>
        <v>填写</v>
      </c>
      <c r="J61" s="15" t="str">
        <f ca="1">OFFSET(L!$C$1,MATCH("Checker"&amp;ADDRESS(ROW(),COLUMN(),4),L!$A:$A,0)-1,SL,,)</f>
        <v>在“申报”选项卡 D78 单元格中提供供应商的冶炼厂信息填写百分比</v>
      </c>
    </row>
    <row r="62" spans="1:10" ht="26.25">
      <c r="A62" s="80" t="str">
        <f>Declaration!B79</f>
        <v>Copper</v>
      </c>
      <c r="B62" s="79">
        <f>Declaration!D79</f>
        <v>0</v>
      </c>
      <c r="C62" s="136" t="str">
        <f t="shared" ca="1" si="3"/>
        <v>填写</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填写</v>
      </c>
      <c r="J62" s="15" t="str">
        <f ca="1">OFFSET(L!$C$1,MATCH("Checker"&amp;ADDRESS(ROW(),COLUMN(),4),L!$A:$A,0)-1,SL,,)</f>
        <v>在“申报”选项卡 D79 单元格中提供供应商的冶炼厂信息填写百分比</v>
      </c>
    </row>
    <row r="63" spans="1:10" ht="15">
      <c r="A63" s="80" t="str">
        <f>Declaration!B80</f>
        <v>Graphite</v>
      </c>
      <c r="B63" s="79">
        <f>Declaration!D80</f>
        <v>0</v>
      </c>
      <c r="C63" s="136" t="str">
        <f t="shared" ca="1" si="3"/>
        <v>填写</v>
      </c>
      <c r="D63" s="319" t="str">
        <f t="shared" si="25"/>
        <v/>
      </c>
      <c r="E63" s="16"/>
      <c r="F63" s="84">
        <f t="shared" si="26"/>
        <v>0</v>
      </c>
      <c r="G63" s="62">
        <f t="shared" si="27"/>
        <v>1</v>
      </c>
      <c r="H63" s="63">
        <f t="shared" si="28"/>
        <v>0</v>
      </c>
      <c r="I63" s="131" t="str">
        <f ca="1">OFFSET(L!$C$1,MATCH("Checker"&amp;"Comp",L!$A:$A,0)-1,SL,,)</f>
        <v>填写</v>
      </c>
      <c r="J63" s="15" t="str">
        <f ca="1">OFFSET(L!$C$1,MATCH("Checker"&amp;ADDRESS(ROW(),COLUMN(),4),L!$A:$A,0)-1,SL,,)</f>
        <v>在“申报”选项卡 D80 单元格中提供供应商的冶炼厂信息填写百分比</v>
      </c>
    </row>
    <row r="64" spans="1:10" ht="15">
      <c r="A64" s="80" t="str">
        <f>Declaration!B81</f>
        <v>Lithium</v>
      </c>
      <c r="B64" s="79">
        <f>Declaration!D81</f>
        <v>0</v>
      </c>
      <c r="C64" s="136" t="str">
        <f t="shared" ca="1" si="3"/>
        <v>填写</v>
      </c>
      <c r="D64" s="319" t="str">
        <f t="shared" si="25"/>
        <v/>
      </c>
      <c r="E64" s="16"/>
      <c r="F64" s="84">
        <f t="shared" si="26"/>
        <v>0</v>
      </c>
      <c r="G64" s="62">
        <f t="shared" si="27"/>
        <v>1</v>
      </c>
      <c r="H64" s="63">
        <f t="shared" si="28"/>
        <v>0</v>
      </c>
      <c r="I64" s="131" t="str">
        <f ca="1">OFFSET(L!$C$1,MATCH("Checker"&amp;"Comp",L!$A:$A,0)-1,SL,,)</f>
        <v>填写</v>
      </c>
      <c r="J64" s="15" t="str">
        <f ca="1">OFFSET(L!$C$1,MATCH("Checker"&amp;ADDRESS(ROW(),COLUMN(),4),L!$A:$A,0)-1,SL,,)</f>
        <v>在“申报”选项卡 D81 单元格中提供供应商的冶炼厂信息填写百分比</v>
      </c>
    </row>
    <row r="65" spans="1:10" ht="15">
      <c r="A65" s="80" t="str">
        <f>Declaration!B82</f>
        <v>Mica</v>
      </c>
      <c r="B65" s="79">
        <f>Declaration!D82</f>
        <v>0</v>
      </c>
      <c r="C65" s="136" t="str">
        <f t="shared" ca="1" si="3"/>
        <v>填写</v>
      </c>
      <c r="D65" s="319" t="str">
        <f t="shared" si="25"/>
        <v/>
      </c>
      <c r="E65" s="16"/>
      <c r="F65" s="84">
        <f t="shared" si="26"/>
        <v>0</v>
      </c>
      <c r="G65" s="62">
        <f t="shared" si="27"/>
        <v>1</v>
      </c>
      <c r="H65" s="63">
        <f t="shared" si="28"/>
        <v>0</v>
      </c>
      <c r="I65" s="131" t="str">
        <f ca="1">OFFSET(L!$C$1,MATCH("Checker"&amp;"Comp",L!$A:$A,0)-1,SL,,)</f>
        <v>填写</v>
      </c>
      <c r="J65" s="15" t="str">
        <f ca="1">OFFSET(L!$C$1,MATCH("Checker"&amp;ADDRESS(ROW(),COLUMN(),4),L!$A:$A,0)-1,SL,,)</f>
        <v>在“申报”选项卡 D82 单元格中提供供应商的冶炼厂信息填写百分比</v>
      </c>
    </row>
    <row r="66" spans="1:10" ht="15">
      <c r="A66" s="80" t="str">
        <f>Declaration!B83</f>
        <v>Nickel</v>
      </c>
      <c r="B66" s="79">
        <f>Declaration!D83</f>
        <v>0</v>
      </c>
      <c r="C66" s="136" t="str">
        <f t="shared" ca="1" si="3"/>
        <v>填写</v>
      </c>
      <c r="D66" s="319" t="str">
        <f t="shared" si="25"/>
        <v/>
      </c>
      <c r="E66" s="16"/>
      <c r="F66" s="84">
        <f t="shared" si="26"/>
        <v>0</v>
      </c>
      <c r="G66" s="62">
        <f t="shared" si="27"/>
        <v>1</v>
      </c>
      <c r="H66" s="63">
        <f t="shared" si="28"/>
        <v>0</v>
      </c>
      <c r="I66" s="131" t="str">
        <f ca="1">OFFSET(L!$C$1,MATCH("Checker"&amp;"Comp",L!$A:$A,0)-1,SL,,)</f>
        <v>填写</v>
      </c>
      <c r="J66" s="15" t="str">
        <f ca="1">OFFSET(L!$C$1,MATCH("Checker"&amp;ADDRESS(ROW(),COLUMN(),4),L!$A:$A,0)-1,SL,,)</f>
        <v>在“申报”选项卡 D83 单元格中提供供应商的冶炼厂信息填写百分比</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您是否识别出为贵公司的供应链供应指定矿产的所有冶炼厂或加工厂？</v>
      </c>
      <c r="B71" s="82"/>
      <c r="C71" s="82"/>
      <c r="D71" s="86"/>
      <c r="E71" s="16" t="s">
        <v>13</v>
      </c>
      <c r="F71" s="83"/>
    </row>
    <row r="72" spans="1:10" ht="51.75">
      <c r="A72" s="80" t="str">
        <f>Declaration!B90</f>
        <v>Cobalt</v>
      </c>
      <c r="B72" s="79">
        <f>Declaration!D90</f>
        <v>0</v>
      </c>
      <c r="C72" s="136" t="str">
        <f t="shared" ca="1" si="3"/>
        <v>填写</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填写</v>
      </c>
      <c r="J72" s="15" t="str">
        <f ca="1">OFFSET(L!$C$1,MATCH("Checker"&amp;ADDRESS(ROW(),COLUMN(),4),L!$A:$A,0)-1,SL,,)</f>
        <v>在“申报”选项卡 D90 单元格中申报是否在此调查回答内的申报产品范围下面提供了所有冶炼厂名称</v>
      </c>
    </row>
    <row r="73" spans="1:10" ht="51.75">
      <c r="A73" s="80" t="str">
        <f>Declaration!B91</f>
        <v>Copper</v>
      </c>
      <c r="B73" s="79">
        <f>Declaration!D91</f>
        <v>0</v>
      </c>
      <c r="C73" s="136" t="str">
        <f t="shared" ref="C73:C81" ca="1" si="31">IF(H73=1,J73,I73)</f>
        <v>填写</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填写</v>
      </c>
      <c r="J73" s="15" t="str">
        <f ca="1">OFFSET(L!$C$1,MATCH("Checker"&amp;ADDRESS(ROW(),COLUMN(),4),L!$A:$A,0)-1,SL,,)</f>
        <v>在“申报”选项卡 D91 单元格中申报是否在此调查回答内的申报产品范围下面提供了所有冶炼厂名称</v>
      </c>
    </row>
    <row r="74" spans="1:10" ht="15">
      <c r="A74" s="80" t="str">
        <f>Declaration!B92</f>
        <v>Graphite</v>
      </c>
      <c r="B74" s="79">
        <f>Declaration!D92</f>
        <v>0</v>
      </c>
      <c r="C74" s="136" t="str">
        <f t="shared" ca="1" si="31"/>
        <v>填写</v>
      </c>
      <c r="D74" s="319" t="str">
        <f t="shared" si="32"/>
        <v/>
      </c>
      <c r="E74" s="16"/>
      <c r="F74" s="84">
        <f t="shared" si="33"/>
        <v>0</v>
      </c>
      <c r="G74" s="62">
        <f t="shared" si="34"/>
        <v>1</v>
      </c>
      <c r="H74" s="63">
        <f t="shared" si="35"/>
        <v>0</v>
      </c>
      <c r="I74" s="131" t="str">
        <f ca="1">OFFSET(L!$C$1,MATCH("Checker"&amp;"Comp",L!$A:$A,0)-1,SL,,)</f>
        <v>填写</v>
      </c>
      <c r="J74" s="15" t="str">
        <f ca="1">OFFSET(L!$C$1,MATCH("Checker"&amp;ADDRESS(ROW(),COLUMN(),4),L!$A:$A,0)-1,SL,,)</f>
        <v>在“申报”选项卡 D92 单元格中申报是否在此调查回答内的申报产品范围下面提供了所有冶炼厂名称</v>
      </c>
    </row>
    <row r="75" spans="1:10" ht="15">
      <c r="A75" s="80" t="str">
        <f>Declaration!B93</f>
        <v>Lithium</v>
      </c>
      <c r="B75" s="79">
        <f>Declaration!D93</f>
        <v>0</v>
      </c>
      <c r="C75" s="136" t="str">
        <f t="shared" ca="1" si="31"/>
        <v>填写</v>
      </c>
      <c r="D75" s="319" t="str">
        <f t="shared" si="32"/>
        <v/>
      </c>
      <c r="E75" s="16"/>
      <c r="F75" s="84">
        <f t="shared" si="33"/>
        <v>0</v>
      </c>
      <c r="G75" s="62">
        <f t="shared" si="34"/>
        <v>1</v>
      </c>
      <c r="H75" s="63">
        <f t="shared" si="35"/>
        <v>0</v>
      </c>
      <c r="I75" s="131" t="str">
        <f ca="1">OFFSET(L!$C$1,MATCH("Checker"&amp;"Comp",L!$A:$A,0)-1,SL,,)</f>
        <v>填写</v>
      </c>
      <c r="J75" s="15" t="str">
        <f ca="1">OFFSET(L!$C$1,MATCH("Checker"&amp;ADDRESS(ROW(),COLUMN(),4),L!$A:$A,0)-1,SL,,)</f>
        <v>在“申报”选项卡 D93 单元格中申报是否在此调查回答内的申报产品范围下面提供了所有冶炼厂名称</v>
      </c>
    </row>
    <row r="76" spans="1:10" ht="15">
      <c r="A76" s="80" t="str">
        <f>Declaration!B94</f>
        <v>Mica</v>
      </c>
      <c r="B76" s="79">
        <f>Declaration!D94</f>
        <v>0</v>
      </c>
      <c r="C76" s="136" t="str">
        <f t="shared" ca="1" si="31"/>
        <v>填写</v>
      </c>
      <c r="D76" s="319" t="str">
        <f t="shared" si="32"/>
        <v/>
      </c>
      <c r="E76" s="16"/>
      <c r="F76" s="84">
        <f t="shared" si="33"/>
        <v>0</v>
      </c>
      <c r="G76" s="62">
        <f t="shared" si="34"/>
        <v>1</v>
      </c>
      <c r="H76" s="63">
        <f t="shared" si="35"/>
        <v>0</v>
      </c>
      <c r="I76" s="131" t="str">
        <f ca="1">OFFSET(L!$C$1,MATCH("Checker"&amp;"Comp",L!$A:$A,0)-1,SL,,)</f>
        <v>填写</v>
      </c>
      <c r="J76" s="15" t="str">
        <f ca="1">OFFSET(L!$C$1,MATCH("Checker"&amp;ADDRESS(ROW(),COLUMN(),4),L!$A:$A,0)-1,SL,,)</f>
        <v>在“申报”选项卡 D94 单元格中申报是否在此调查回答内的申报产品范围下面提供了所有冶炼厂名称</v>
      </c>
    </row>
    <row r="77" spans="1:10" ht="15">
      <c r="A77" s="80" t="str">
        <f>Declaration!B95</f>
        <v>Nickel</v>
      </c>
      <c r="B77" s="79">
        <f>Declaration!D95</f>
        <v>0</v>
      </c>
      <c r="C77" s="136" t="str">
        <f t="shared" ca="1" si="31"/>
        <v>填写</v>
      </c>
      <c r="D77" s="319" t="str">
        <f t="shared" si="32"/>
        <v/>
      </c>
      <c r="E77" s="16"/>
      <c r="F77" s="84">
        <f t="shared" si="33"/>
        <v>0</v>
      </c>
      <c r="G77" s="62">
        <f t="shared" si="34"/>
        <v>1</v>
      </c>
      <c r="H77" s="63">
        <f t="shared" si="35"/>
        <v>0</v>
      </c>
      <c r="I77" s="131" t="str">
        <f ca="1">OFFSET(L!$C$1,MATCH("Checker"&amp;"Comp",L!$A:$A,0)-1,SL,,)</f>
        <v>填写</v>
      </c>
      <c r="J77" s="15" t="str">
        <f ca="1">OFFSET(L!$C$1,MATCH("Checker"&amp;ADDRESS(ROW(),COLUMN(),4),L!$A:$A,0)-1,SL,,)</f>
        <v>在“申报”选项卡 D95 单元格中申报是否在此调查回答内的申报产品范围下面提供了所有冶炼厂名称</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贵公司收到的所有适用冶炼厂或加工厂信息是否已在此申报中报告？</v>
      </c>
      <c r="B82" s="82"/>
      <c r="C82" s="82"/>
      <c r="D82" s="86"/>
      <c r="E82" s="16" t="s">
        <v>16</v>
      </c>
      <c r="F82" s="83"/>
    </row>
    <row r="83" spans="1:10" ht="41.45" customHeight="1">
      <c r="A83" s="80" t="str">
        <f>Declaration!B102</f>
        <v>Cobalt</v>
      </c>
      <c r="B83" s="79">
        <f>Declaration!D102</f>
        <v>0</v>
      </c>
      <c r="C83" s="136" t="str">
        <f t="shared" ref="C83:C92" ca="1" si="36">IF(H83=1,J83,I83)</f>
        <v>填写</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填写</v>
      </c>
      <c r="J83" s="15" t="str">
        <f ca="1">OFFSET(L!$C$1,MATCH("Checker"&amp;ADDRESS(ROW(),COLUMN(),4),L!$A:$A,0)-1,SL,,)</f>
        <v>在“申报”选项卡 D102 单元格中申报是否已提供所有适用指定矿产冶炼厂信息</v>
      </c>
    </row>
    <row r="84" spans="1:10" ht="41.45" customHeight="1">
      <c r="A84" s="80" t="str">
        <f>Declaration!B103</f>
        <v>Copper</v>
      </c>
      <c r="B84" s="79">
        <f>Declaration!D103</f>
        <v>0</v>
      </c>
      <c r="C84" s="136" t="str">
        <f t="shared" ca="1" si="36"/>
        <v>填写</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填写</v>
      </c>
      <c r="J84" s="15" t="str">
        <f ca="1">OFFSET(L!$C$1,MATCH("Checker"&amp;ADDRESS(ROW(),COLUMN(),4),L!$A:$A,0)-1,SL,,)</f>
        <v>在“申报”选项卡 D103 单元格中申报是否已提供所有适用指定矿产冶炼厂信息</v>
      </c>
    </row>
    <row r="85" spans="1:10" ht="41.45" customHeight="1">
      <c r="A85" s="80" t="str">
        <f>Declaration!B104</f>
        <v>Graphite</v>
      </c>
      <c r="B85" s="79">
        <f>Declaration!D104</f>
        <v>0</v>
      </c>
      <c r="C85" s="136" t="str">
        <f t="shared" ca="1" si="36"/>
        <v>填写</v>
      </c>
      <c r="D85" s="319" t="str">
        <f t="shared" si="39"/>
        <v/>
      </c>
      <c r="E85" s="16"/>
      <c r="F85" s="84">
        <f t="shared" si="40"/>
        <v>0</v>
      </c>
      <c r="G85" s="62">
        <f t="shared" si="41"/>
        <v>1</v>
      </c>
      <c r="H85" s="63">
        <f t="shared" si="42"/>
        <v>0</v>
      </c>
      <c r="I85" s="131" t="str">
        <f ca="1">OFFSET(L!$C$1,MATCH("Checker"&amp;"Comp",L!$A:$A,0)-1,SL,,)</f>
        <v>填写</v>
      </c>
      <c r="J85" s="15" t="str">
        <f ca="1">OFFSET(L!$C$1,MATCH("Checker"&amp;ADDRESS(ROW(),COLUMN(),4),L!$A:$A,0)-1,SL,,)</f>
        <v>在“申报”选项卡 D104 单元格中申报是否已提供所有适用指定矿产冶炼厂信息</v>
      </c>
    </row>
    <row r="86" spans="1:10" ht="41.45" customHeight="1">
      <c r="A86" s="80" t="str">
        <f>Declaration!B105</f>
        <v>Lithium</v>
      </c>
      <c r="B86" s="79">
        <f>Declaration!D105</f>
        <v>0</v>
      </c>
      <c r="C86" s="136" t="str">
        <f t="shared" ca="1" si="36"/>
        <v>填写</v>
      </c>
      <c r="D86" s="319" t="str">
        <f t="shared" si="39"/>
        <v/>
      </c>
      <c r="E86" s="16"/>
      <c r="F86" s="84">
        <f t="shared" si="40"/>
        <v>0</v>
      </c>
      <c r="G86" s="62">
        <f t="shared" si="41"/>
        <v>1</v>
      </c>
      <c r="H86" s="63">
        <f t="shared" si="42"/>
        <v>0</v>
      </c>
      <c r="I86" s="131" t="str">
        <f ca="1">OFFSET(L!$C$1,MATCH("Checker"&amp;"Comp",L!$A:$A,0)-1,SL,,)</f>
        <v>填写</v>
      </c>
      <c r="J86" s="15" t="str">
        <f ca="1">OFFSET(L!$C$1,MATCH("Checker"&amp;ADDRESS(ROW(),COLUMN(),4),L!$A:$A,0)-1,SL,,)</f>
        <v>在“申报”选项卡 D105 单元格中申报是否已提供所有适用指定矿产冶炼厂信息</v>
      </c>
    </row>
    <row r="87" spans="1:10" ht="41.45" customHeight="1">
      <c r="A87" s="80" t="str">
        <f>Declaration!B106</f>
        <v>Mica</v>
      </c>
      <c r="B87" s="79">
        <f>Declaration!D106</f>
        <v>0</v>
      </c>
      <c r="C87" s="136" t="str">
        <f t="shared" ca="1" si="36"/>
        <v>填写</v>
      </c>
      <c r="D87" s="319" t="str">
        <f t="shared" si="39"/>
        <v/>
      </c>
      <c r="E87" s="16"/>
      <c r="F87" s="84">
        <f t="shared" si="40"/>
        <v>0</v>
      </c>
      <c r="G87" s="62">
        <f t="shared" si="41"/>
        <v>1</v>
      </c>
      <c r="H87" s="63">
        <f t="shared" si="42"/>
        <v>0</v>
      </c>
      <c r="I87" s="131" t="str">
        <f ca="1">OFFSET(L!$C$1,MATCH("Checker"&amp;"Comp",L!$A:$A,0)-1,SL,,)</f>
        <v>填写</v>
      </c>
      <c r="J87" s="15" t="str">
        <f ca="1">OFFSET(L!$C$1,MATCH("Checker"&amp;ADDRESS(ROW(),COLUMN(),4),L!$A:$A,0)-1,SL,,)</f>
        <v>在“申报”选项卡 D106 单元格中申报是否已提供所有适用指定矿产冶炼厂信息</v>
      </c>
    </row>
    <row r="88" spans="1:10" ht="41.45" customHeight="1">
      <c r="A88" s="80" t="str">
        <f>Declaration!B107</f>
        <v>Nickel</v>
      </c>
      <c r="B88" s="79">
        <f>Declaration!D107</f>
        <v>0</v>
      </c>
      <c r="C88" s="136" t="str">
        <f t="shared" ca="1" si="36"/>
        <v>填写</v>
      </c>
      <c r="D88" s="319" t="str">
        <f t="shared" si="39"/>
        <v/>
      </c>
      <c r="E88" s="16"/>
      <c r="F88" s="84">
        <f t="shared" si="40"/>
        <v>0</v>
      </c>
      <c r="G88" s="62">
        <f t="shared" si="41"/>
        <v>1</v>
      </c>
      <c r="H88" s="63">
        <f t="shared" si="42"/>
        <v>0</v>
      </c>
      <c r="I88" s="131" t="str">
        <f ca="1">OFFSET(L!$C$1,MATCH("Checker"&amp;"Comp",L!$A:$A,0)-1,SL,,)</f>
        <v>填写</v>
      </c>
      <c r="J88" s="15" t="str">
        <f ca="1">OFFSET(L!$C$1,MATCH("Checker"&amp;ADDRESS(ROW(),COLUMN(),4),L!$A:$A,0)-1,SL,,)</f>
        <v>在“申报”选项卡 D107 单元格中申报是否已提供所有适用指定矿产冶炼厂信息</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问题</v>
      </c>
      <c r="B93" s="82"/>
      <c r="C93" s="82"/>
      <c r="D93" s="86"/>
      <c r="E93" s="16" t="s">
        <v>18</v>
      </c>
      <c r="F93" s="83"/>
      <c r="G93" s="83"/>
      <c r="H93" s="83"/>
    </row>
    <row r="94" spans="1:10" ht="39">
      <c r="A94" s="79" t="str">
        <f ca="1">Declaration!B115</f>
        <v>A. 贵公司是否制定了可公开查阅的矿产采购政策？</v>
      </c>
      <c r="B94" s="79" t="str">
        <f>Declaration!D115</f>
        <v>Yes</v>
      </c>
      <c r="C94" s="136" t="str">
        <f ca="1">IF(H94=1,J94,I94)</f>
        <v>填写</v>
      </c>
      <c r="D94" s="320" t="str">
        <f>IF(H94=1,"Click here to answer question (A)","")</f>
        <v/>
      </c>
      <c r="E94" s="16" t="s">
        <v>15</v>
      </c>
      <c r="F94" s="84">
        <f>IF(SUM(F$39:F$48)=0,0,1)</f>
        <v>0</v>
      </c>
      <c r="G94" s="62">
        <f t="shared" si="14"/>
        <v>0</v>
      </c>
      <c r="H94" s="63">
        <f t="shared" si="15"/>
        <v>0</v>
      </c>
      <c r="I94" s="131" t="str">
        <f ca="1">OFFSET(L!$C$1,MATCH("Checker"&amp;"Comp",L!$A:$A,0)-1,SL,,)</f>
        <v>填写</v>
      </c>
      <c r="J94" s="15" t="str">
        <f ca="1">OFFSET(L!$C$1,MATCH("Checker"&amp;ADDRESS(ROW(),COLUMN(),4),L!$A:$A,0)-1,SL,,)</f>
        <v>在“申报”选项卡 D115 单元格中回答贵公司是否有负责任矿物采购政策</v>
      </c>
    </row>
    <row r="95" spans="1:10" ht="39">
      <c r="A95" s="79" t="str">
        <f ca="1">Declaration!B117</f>
        <v>B. 贵公司的负责任矿产采购政策是否公开发布于贵公司网页上？（备注 - 如果是，请在注释字段中注明 URL。）</v>
      </c>
      <c r="B95" s="79" t="str">
        <f>Declaration!D117</f>
        <v>Yes</v>
      </c>
      <c r="C95" s="136" t="str">
        <f ca="1">IF(H95=1,J95,I95)</f>
        <v>填写</v>
      </c>
      <c r="D95" s="321" t="str">
        <f>IF(H95=1,"Click here to answer question (B)","")</f>
        <v/>
      </c>
      <c r="E95" s="16" t="s">
        <v>15</v>
      </c>
      <c r="F95" s="84">
        <f t="shared" ref="F95:F111" si="43">F$94</f>
        <v>0</v>
      </c>
      <c r="G95" s="62">
        <f t="shared" si="14"/>
        <v>0</v>
      </c>
      <c r="H95" s="63">
        <f t="shared" si="15"/>
        <v>0</v>
      </c>
      <c r="I95" s="131" t="str">
        <f ca="1">OFFSET(L!$C$1,MATCH("Checker"&amp;"Comp",L!$A:$A,0)-1,SL,,)</f>
        <v>填写</v>
      </c>
      <c r="J95" s="15" t="str">
        <f ca="1">OFFSET(L!$C$1,MATCH("Checker"&amp;ADDRESS(ROW(),COLUMN(),4),L!$A:$A,0)-1,SL,,)</f>
        <v>在“申报”选项卡 D117 单元格中回答贵公司是否在贵公司的网站上公开发布您的负责任矿物采购政策</v>
      </c>
    </row>
    <row r="96" spans="1:10" ht="24.95" customHeight="1">
      <c r="A96" s="79" t="s">
        <v>53</v>
      </c>
      <c r="B96" s="79" t="str">
        <f>Declaration!G117</f>
        <v>http://tw.kangyang.com/article.php?id=58</v>
      </c>
      <c r="C96" s="79" t="str">
        <f ca="1">IF(H96=1,J96,I96)</f>
        <v>填写</v>
      </c>
      <c r="D96" s="322" t="str">
        <f>IF(H96=1,"Click here to answer question (C)","")</f>
        <v/>
      </c>
      <c r="E96" s="16" t="s">
        <v>15</v>
      </c>
      <c r="F96" s="84">
        <f>IF(AND(F95=1,B95="Yes"),1,0)</f>
        <v>0</v>
      </c>
      <c r="G96" s="62">
        <f>IF(LEN(B96)&gt;1,0,1)</f>
        <v>0</v>
      </c>
      <c r="H96" s="63">
        <f>F96*G96</f>
        <v>0</v>
      </c>
      <c r="I96" s="131" t="str">
        <f ca="1">OFFSET(L!$C$1,MATCH("Checker"&amp;"Comp",L!$A:$A,0)-1,SL,,)</f>
        <v>填写</v>
      </c>
      <c r="J96" s="15" t="str">
        <f ca="1">OFFSET(L!$C$1,MATCH("Checker"&amp;ADDRESS(ROW(),COLUMN(),4),L!$A:$A,0)-1,SL,,)</f>
        <v>如果您对问题 B 回答“是”，则在“申报”工作表的 G117 单元格中输入 URL。URL 的格式应为 "www.companyname.com"</v>
      </c>
    </row>
    <row r="97" spans="1:10" ht="24.95" customHeight="1">
      <c r="A97" s="79" t="str">
        <f ca="1">Declaration!B119</f>
        <v>C. 贵公司是否要求贵公司的直接供应商从尽职调查实践经独立第三方审计计划验证过的冶炼厂采购指定矿产？</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填写</v>
      </c>
      <c r="D98" s="321" t="str">
        <f>IF(H98=1,"Click here to answer question (C)","")</f>
        <v/>
      </c>
      <c r="E98" s="16"/>
      <c r="F98" s="84">
        <f>F39</f>
        <v>0</v>
      </c>
      <c r="G98" s="62">
        <f t="shared" si="14"/>
        <v>0</v>
      </c>
      <c r="H98" s="63">
        <f t="shared" si="15"/>
        <v>0</v>
      </c>
      <c r="I98" s="131" t="str">
        <f ca="1">OFFSET(L!$C$1,MATCH("Checker"&amp;"Comp",L!$A:$A,0)-1,SL,,)</f>
        <v>填写</v>
      </c>
      <c r="J98" s="15"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spans="1:10" ht="81" customHeight="1">
      <c r="A99" s="79" t="str">
        <f>Declaration!B121</f>
        <v>Copper</v>
      </c>
      <c r="B99" s="79" t="str">
        <f>Declaration!D121</f>
        <v>No</v>
      </c>
      <c r="C99" s="136" t="str">
        <f t="shared" ca="1" si="44"/>
        <v>填写</v>
      </c>
      <c r="D99" s="321" t="str">
        <f>IF(H99=1,"Click here to answer question (C)","")</f>
        <v/>
      </c>
      <c r="E99" s="16"/>
      <c r="F99" s="84">
        <f t="shared" ref="F99:F103" si="45">F40</f>
        <v>0</v>
      </c>
      <c r="G99" s="62">
        <f t="shared" si="14"/>
        <v>0</v>
      </c>
      <c r="H99" s="63">
        <f t="shared" si="15"/>
        <v>0</v>
      </c>
      <c r="I99" s="131" t="str">
        <f ca="1">OFFSET(L!$C$1,MATCH("Checker"&amp;"Comp",L!$A:$A,0)-1,SL,,)</f>
        <v>填写</v>
      </c>
      <c r="J99" s="15"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spans="1:10" ht="81" customHeight="1">
      <c r="A100" s="79" t="str">
        <f>Declaration!B122</f>
        <v>Graphite</v>
      </c>
      <c r="B100" s="79" t="str">
        <f>Declaration!D122</f>
        <v>No</v>
      </c>
      <c r="C100" s="136" t="str">
        <f t="shared" ca="1" si="44"/>
        <v>填写</v>
      </c>
      <c r="D100" s="321"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填写</v>
      </c>
      <c r="J100" s="15"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spans="1:10" ht="81" customHeight="1">
      <c r="A101" s="79" t="str">
        <f>Declaration!B123</f>
        <v>Lithium</v>
      </c>
      <c r="B101" s="79" t="str">
        <f>Declaration!D123</f>
        <v>No</v>
      </c>
      <c r="C101" s="136" t="str">
        <f t="shared" ca="1" si="44"/>
        <v>填写</v>
      </c>
      <c r="D101" s="321" t="str">
        <f t="shared" si="46"/>
        <v/>
      </c>
      <c r="E101" s="16"/>
      <c r="F101" s="84">
        <f t="shared" si="45"/>
        <v>0</v>
      </c>
      <c r="G101" s="62">
        <f t="shared" si="47"/>
        <v>0</v>
      </c>
      <c r="H101" s="63">
        <f t="shared" si="48"/>
        <v>0</v>
      </c>
      <c r="I101" s="131" t="str">
        <f ca="1">OFFSET(L!$C$1,MATCH("Checker"&amp;"Comp",L!$A:$A,0)-1,SL,,)</f>
        <v>填写</v>
      </c>
      <c r="J101" s="15"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spans="1:10" ht="81" customHeight="1">
      <c r="A102" s="79" t="str">
        <f>Declaration!B124</f>
        <v>Mica</v>
      </c>
      <c r="B102" s="79" t="str">
        <f>Declaration!D124</f>
        <v>No</v>
      </c>
      <c r="C102" s="136" t="str">
        <f t="shared" ca="1" si="44"/>
        <v>填写</v>
      </c>
      <c r="D102" s="321" t="str">
        <f t="shared" si="46"/>
        <v/>
      </c>
      <c r="E102" s="16"/>
      <c r="F102" s="84">
        <f t="shared" si="45"/>
        <v>0</v>
      </c>
      <c r="G102" s="62">
        <f t="shared" si="47"/>
        <v>0</v>
      </c>
      <c r="H102" s="63">
        <f t="shared" si="48"/>
        <v>0</v>
      </c>
      <c r="I102" s="131" t="str">
        <f ca="1">OFFSET(L!$C$1,MATCH("Checker"&amp;"Comp",L!$A:$A,0)-1,SL,,)</f>
        <v>填写</v>
      </c>
      <c r="J102" s="15"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spans="1:10" ht="81" customHeight="1">
      <c r="A103" s="79" t="str">
        <f>Declaration!B125</f>
        <v>Nickel</v>
      </c>
      <c r="B103" s="79" t="str">
        <f>Declaration!D125</f>
        <v>No</v>
      </c>
      <c r="C103" s="136" t="str">
        <f t="shared" ca="1" si="44"/>
        <v>填写</v>
      </c>
      <c r="D103" s="321" t="str">
        <f t="shared" si="46"/>
        <v/>
      </c>
      <c r="E103" s="16"/>
      <c r="F103" s="84">
        <f t="shared" si="45"/>
        <v>0</v>
      </c>
      <c r="G103" s="62">
        <f t="shared" si="47"/>
        <v>0</v>
      </c>
      <c r="H103" s="63">
        <f t="shared" si="48"/>
        <v>0</v>
      </c>
      <c r="I103" s="131" t="str">
        <f ca="1">OFFSET(L!$C$1,MATCH("Checker"&amp;"Comp",L!$A:$A,0)-1,SL,,)</f>
        <v>填写</v>
      </c>
      <c r="J103" s="15"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贵公司是否已实施负责任矿产采购的尽职调查措施？</v>
      </c>
      <c r="B108" s="79" t="str">
        <f>Declaration!D131</f>
        <v>Yes</v>
      </c>
      <c r="C108" s="136" t="str">
        <f t="shared" ca="1" si="44"/>
        <v>填写</v>
      </c>
      <c r="D108" s="321" t="str">
        <f>IF(H108=1,"Click here to answer question (D)","")</f>
        <v/>
      </c>
      <c r="E108" s="16" t="s">
        <v>15</v>
      </c>
      <c r="F108" s="84">
        <f t="shared" si="43"/>
        <v>0</v>
      </c>
      <c r="G108" s="62">
        <f t="shared" si="14"/>
        <v>0</v>
      </c>
      <c r="H108" s="63">
        <f t="shared" si="15"/>
        <v>0</v>
      </c>
      <c r="I108" s="131" t="str">
        <f ca="1">OFFSET(L!$C$1,MATCH("Checker"&amp;"Comp",L!$A:$A,0)-1,SL,,)</f>
        <v>填写</v>
      </c>
      <c r="J108" s="15" t="str">
        <f ca="1">OFFSET(L!$C$1,MATCH("Checker"&amp;ADDRESS(ROW(),COLUMN(),4),L!$A:$A,0)-1,SL,,)</f>
        <v>在“申报”选项卡 D131 单元格中回答贵公司是否已为负责任矿物采购实施了尽职调查措施</v>
      </c>
    </row>
    <row r="109" spans="1:10" ht="39">
      <c r="A109" s="79" t="str">
        <f ca="1">Declaration!B133</f>
        <v>E. 贵公司是否针对相关供应商进行指定矿产供应链调查？</v>
      </c>
      <c r="B109" s="79" t="str">
        <f>Declaration!D133</f>
        <v>Yes, in conformance with IPC1755 (e.g. EMRT)</v>
      </c>
      <c r="C109" s="136" t="str">
        <f t="shared" ca="1" si="44"/>
        <v>填写</v>
      </c>
      <c r="D109" s="321" t="str">
        <f>IF(H109=1,"Click here to answer question (E)","")</f>
        <v/>
      </c>
      <c r="E109" s="16" t="s">
        <v>15</v>
      </c>
      <c r="F109" s="84">
        <f t="shared" si="43"/>
        <v>0</v>
      </c>
      <c r="G109" s="62">
        <f>IF(B109=0,1,0)</f>
        <v>0</v>
      </c>
      <c r="H109" s="63">
        <f t="shared" si="15"/>
        <v>0</v>
      </c>
      <c r="I109" s="131" t="str">
        <f ca="1">OFFSET(L!$C$1,MATCH("Checker"&amp;"Comp",L!$A:$A,0)-1,SL,,)</f>
        <v>填写</v>
      </c>
      <c r="J109" s="15" t="str">
        <f ca="1">OFFSET(L!$C$1,MATCH("Checker"&amp;ADDRESS(ROW(),COLUMN(),4),L!$A:$A,0)-1,SL,,)</f>
        <v>在“申报”选项卡 D133 单元格中回答贵公司是否实施指定矿产供应链调查</v>
      </c>
    </row>
    <row r="110" spans="1:10" ht="39">
      <c r="A110" s="79" t="str">
        <f ca="1">Declaration!B135</f>
        <v>F. 贵公司是否会根据预期审核从供应商处收到的尽职调查信息？</v>
      </c>
      <c r="B110" s="79" t="str">
        <f>Declaration!D135</f>
        <v>Yes</v>
      </c>
      <c r="C110" s="136" t="str">
        <f t="shared" ca="1" si="44"/>
        <v>填写</v>
      </c>
      <c r="D110" s="321" t="str">
        <f>IF(H110=1,"Click here to answer question (F)","")</f>
        <v/>
      </c>
      <c r="E110" s="16" t="s">
        <v>15</v>
      </c>
      <c r="F110" s="84">
        <f t="shared" si="43"/>
        <v>0</v>
      </c>
      <c r="G110" s="62">
        <f>IF(B110=0,1,0)</f>
        <v>0</v>
      </c>
      <c r="H110" s="63">
        <f t="shared" si="15"/>
        <v>0</v>
      </c>
      <c r="I110" s="131" t="str">
        <f ca="1">OFFSET(L!$C$1,MATCH("Checker"&amp;"Comp",L!$A:$A,0)-1,SL,,)</f>
        <v>填写</v>
      </c>
      <c r="J110" s="15" t="str">
        <f ca="1">OFFSET(L!$C$1,MATCH("Checker"&amp;ADDRESS(ROW(),COLUMN(),4),L!$A:$A,0)-1,SL,,)</f>
        <v>在“申报”选项卡 D135 单元格中回答贵公司的验证流程是否包括纠正措施管理</v>
      </c>
    </row>
    <row r="111" spans="1:10" ht="39">
      <c r="A111" s="79" t="str">
        <f ca="1">Declaration!B137</f>
        <v xml:space="preserve">G. 贵公司的审核流程是否包括纠错行动管理？ 
</v>
      </c>
      <c r="B111" s="79" t="str">
        <f>Declaration!D137</f>
        <v>No</v>
      </c>
      <c r="C111" s="136" t="str">
        <f t="shared" ca="1" si="44"/>
        <v>填写</v>
      </c>
      <c r="D111" s="321" t="str">
        <f>IF(H111=1,"Click here to answer question (G)","")</f>
        <v/>
      </c>
      <c r="E111" s="16" t="s">
        <v>15</v>
      </c>
      <c r="F111" s="84">
        <f t="shared" si="43"/>
        <v>0</v>
      </c>
      <c r="G111" s="62">
        <f t="shared" si="14"/>
        <v>0</v>
      </c>
      <c r="H111" s="63">
        <f t="shared" si="15"/>
        <v>0</v>
      </c>
      <c r="I111" s="131" t="str">
        <f ca="1">OFFSET(L!$C$1,MATCH("Checker"&amp;"Comp",L!$A:$A,0)-1,SL,,)</f>
        <v>填写</v>
      </c>
      <c r="J111" s="15" t="str">
        <f ca="1">OFFSET(L!$C$1,MATCH("Checker"&amp;ADDRESS(ROW(),COLUMN(),4),L!$A:$A,0)-1,SL,,)</f>
        <v>在“申报”选项卡 D137 单元格中回答贵公司是否必须遵守 SEC 披露要求</v>
      </c>
    </row>
    <row r="112" spans="1:10" ht="39">
      <c r="A112" s="80" t="s">
        <v>54</v>
      </c>
      <c r="B112" s="79" t="str">
        <f>IF(G112=1,"No products or item numbers listed","One or more product / item numbers have been provided")</f>
        <v>One or more product / item numbers have been provided</v>
      </c>
      <c r="C112" s="79" t="str">
        <f t="shared" ca="1" si="44"/>
        <v>填写</v>
      </c>
      <c r="D112" s="380" t="str">
        <f>IF(H112=1,"Click here to enter detail on Product List tab","")</f>
        <v/>
      </c>
      <c r="E112" s="16" t="s">
        <v>15</v>
      </c>
      <c r="F112" s="84">
        <f>IF(B5=Declaration!Q9,1,0)</f>
        <v>1</v>
      </c>
      <c r="G112" s="62">
        <f>IF('Product List'!B6="",1,0)</f>
        <v>0</v>
      </c>
      <c r="H112" s="63">
        <f>F112*G112</f>
        <v>0</v>
      </c>
      <c r="I112" s="131" t="str">
        <f ca="1">OFFSET(L!$C$1,MATCH("Checker"&amp;"Comp",L!$A:$A,0)-1,SL,,)</f>
        <v>填写</v>
      </c>
      <c r="J112" s="15" t="str">
        <f ca="1">OFFSET(L!$C$1,MATCH("Checker"&amp;ADDRESS(ROW(),COLUMN(),4),L!$A:$A,0)-1,SL,,)</f>
        <v>如果合适，提供此申报所适用的一个或多个产品或项目编号。从“申报”选项卡 D11 单元格中，选择超链接进入“产品列表”选项卡</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填写</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填写</v>
      </c>
      <c r="J114" s="15" t="str">
        <f ca="1">OFFSET(L!$C$1,MATCH("Checker"&amp;ADDRESS(ROW(),COLUMN(),4),L!$A:$A,0)-1,SL,,)</f>
        <v>在“冶炼厂目录”选项卡中，提供向供应链提供材料供此矿产的冶炼厂列表</v>
      </c>
      <c r="K114" s="134">
        <f>IF(H28&gt;0,1,0)</f>
        <v>0</v>
      </c>
    </row>
    <row r="115" spans="1:12" ht="41.45" customHeight="1">
      <c r="A115" s="135" t="str">
        <f>Declaration!AA13</f>
        <v>Copper</v>
      </c>
      <c r="B115" s="79"/>
      <c r="C115" s="136" t="str">
        <f t="shared" ca="1" si="49"/>
        <v>填写</v>
      </c>
      <c r="D115" s="379" t="str">
        <f>IF(H115=0,"","Click here to provide smelter information")</f>
        <v/>
      </c>
      <c r="E115" s="16"/>
      <c r="F115" s="84">
        <f>F40</f>
        <v>0</v>
      </c>
      <c r="G115" s="62">
        <f>IF(AND(COUNTIF(SmelterIdetifiedForMetal,A115)&gt;0,COUNTIF('Smelter List'!AB$5:AB$2504,A115)&gt;0),0,1)</f>
        <v>1</v>
      </c>
      <c r="H115" s="63">
        <f>F115*G115</f>
        <v>0</v>
      </c>
      <c r="I115" s="131" t="str">
        <f ca="1">OFFSET(L!$C$1,MATCH("Checker"&amp;"Comp",L!$A:$A,0)-1,SL,,)</f>
        <v>填写</v>
      </c>
      <c r="J115" s="15" t="str">
        <f ca="1">OFFSET(L!$C$1,MATCH("Checker"&amp;ADDRESS(ROW(),COLUMN(),4),L!$A:$A,0)-1,SL,,)</f>
        <v>在“冶炼厂目录”选项卡中，提供向供应链提供材料供此矿产的冶炼厂列表</v>
      </c>
      <c r="K115" s="134">
        <f t="shared" ref="K115:K119" si="50">IF(H29&gt;0,1,0)</f>
        <v>0</v>
      </c>
    </row>
    <row r="116" spans="1:12" ht="41.45" customHeight="1">
      <c r="A116" s="135" t="str">
        <f>Declaration!AA14</f>
        <v>Graphite</v>
      </c>
      <c r="B116" s="79"/>
      <c r="C116" s="136" t="str">
        <f t="shared" ca="1" si="49"/>
        <v>填写</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填写</v>
      </c>
      <c r="J116" s="15" t="str">
        <f ca="1">OFFSET(L!$C$1,MATCH("Checker"&amp;ADDRESS(ROW(),COLUMN(),4),L!$A:$A,0)-1,SL,,)</f>
        <v>在“冶炼厂目录”选项卡中，提供向供应链提供材料供此矿产的冶炼厂列表</v>
      </c>
      <c r="K116" s="134">
        <f t="shared" si="50"/>
        <v>0</v>
      </c>
    </row>
    <row r="117" spans="1:12" ht="41.45" customHeight="1">
      <c r="A117" s="135" t="str">
        <f>Declaration!AA15</f>
        <v>Lithium</v>
      </c>
      <c r="B117" s="79"/>
      <c r="C117" s="136" t="str">
        <f t="shared" ca="1" si="49"/>
        <v>填写</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填写</v>
      </c>
      <c r="J117" s="15" t="str">
        <f ca="1">OFFSET(L!$C$1,MATCH("Checker"&amp;ADDRESS(ROW(),COLUMN(),4),L!$A:$A,0)-1,SL,,)</f>
        <v>在“冶炼厂目录”选项卡中，提供向供应链提供材料供此矿产的冶炼厂列表</v>
      </c>
      <c r="K117" s="134">
        <f t="shared" si="50"/>
        <v>0</v>
      </c>
    </row>
    <row r="118" spans="1:12" ht="41.45" customHeight="1">
      <c r="A118" s="135" t="str">
        <f>Declaration!AA16</f>
        <v>Mica</v>
      </c>
      <c r="B118" s="79"/>
      <c r="C118" s="136" t="str">
        <f t="shared" ca="1" si="49"/>
        <v>填写</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填写</v>
      </c>
      <c r="J118" s="15" t="str">
        <f ca="1">OFFSET(L!$C$1,MATCH("Checker"&amp;ADDRESS(ROW(),COLUMN(),4),L!$A:$A,0)-1,SL,,)</f>
        <v>在“冶炼厂目录”选项卡中，提供向供应链提供材料供此矿产的冶炼厂列表</v>
      </c>
      <c r="K118" s="134">
        <f t="shared" si="50"/>
        <v>0</v>
      </c>
    </row>
    <row r="119" spans="1:12" ht="41.45" customHeight="1">
      <c r="A119" s="135" t="str">
        <f>Declaration!AA17</f>
        <v>Nickel</v>
      </c>
      <c r="B119" s="79"/>
      <c r="C119" s="136" t="str">
        <f t="shared" ca="1" si="49"/>
        <v>填写</v>
      </c>
      <c r="D119" s="379" t="str">
        <f t="shared" si="51"/>
        <v/>
      </c>
      <c r="E119" s="16"/>
      <c r="F119" s="84">
        <f t="shared" si="52"/>
        <v>0</v>
      </c>
      <c r="G119" s="62">
        <f>IF(AND(COUNTIF(SmelterIdetifiedForMetal,A119)&gt;0,COUNTIF('Smelter List'!AB$5:AB$2504,A119)&gt;0),0,1)</f>
        <v>1</v>
      </c>
      <c r="H119" s="63">
        <f t="shared" si="53"/>
        <v>0</v>
      </c>
      <c r="I119" s="131" t="str">
        <f ca="1">OFFSET(L!$C$1,MATCH("Checker"&amp;"Comp",L!$A:$A,0)-1,SL,,)</f>
        <v>填写</v>
      </c>
      <c r="J119" s="15" t="str">
        <f ca="1">OFFSET(L!$C$1,MATCH("Checker"&amp;ADDRESS(ROW(),COLUMN(),4),L!$A:$A,0)-1,SL,,)</f>
        <v>在“冶炼厂目录”选项卡中，提供向供应链提供材料供此矿产的冶炼厂列表</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填写</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81" t="str">
        <f ca="1">OFFSET(L!$C$1,MATCH("Mine List"&amp;ADDRESS(ROW(),COLUMN(),4),L!$A:$A,0)-1,SL,,)</f>
        <v>首先：</v>
      </c>
      <c r="C2" s="481" t="s">
        <v>19144</v>
      </c>
      <c r="D2" s="481" t="s">
        <v>19144</v>
      </c>
      <c r="E2" s="326"/>
      <c r="F2" s="326"/>
      <c r="G2" s="327"/>
      <c r="H2" s="482"/>
      <c r="I2" s="483"/>
      <c r="J2" s="483"/>
      <c r="K2" s="483"/>
      <c r="L2" s="483"/>
      <c r="M2" s="483"/>
      <c r="N2" s="328"/>
      <c r="O2" s="328"/>
    </row>
    <row r="3" spans="1:19" s="324" customFormat="1" ht="93.95" customHeight="1" thickBot="1">
      <c r="A3" s="360"/>
      <c r="B3" s="484" t="str">
        <f ca="1">OFFSET(L!$C$1,MATCH("Mine List"&amp;ADDRESS(ROW(),COLUMN(),4),L!$A:$A,0)-1,SL,,)</f>
        <v>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484" t="s">
        <v>19144</v>
      </c>
      <c r="D3" s="484" t="s">
        <v>19144</v>
      </c>
      <c r="E3" s="485" t="s">
        <v>19142</v>
      </c>
      <c r="F3" s="485"/>
      <c r="G3" s="486"/>
      <c r="H3" s="329"/>
      <c r="I3" s="330"/>
      <c r="K3" s="331"/>
      <c r="L3" s="331"/>
      <c r="M3" s="332" t="s">
        <v>19342</v>
      </c>
      <c r="N3" s="333"/>
      <c r="O3" s="333"/>
    </row>
    <row r="4" spans="1:19" s="335" customFormat="1" ht="93" customHeight="1" thickBot="1">
      <c r="A4" s="365" t="str">
        <f ca="1">OFFSET(L!$C$1,MATCH("Mine List"&amp;ADDRESS(ROW(),COLUMN(),4),L!$A:$A,0)-1,SL,,)</f>
        <v>金属</v>
      </c>
      <c r="B4" s="366" t="str">
        <f ca="1">OFFSET(L!$C$1,MATCH("Mine List"&amp;ADDRESS(ROW(),COLUMN(),4),L!$A:$A,0)-1,SL,,)</f>
        <v>从该矿厂采购的冶炼厂的名称</v>
      </c>
      <c r="C4" s="366" t="str">
        <f ca="1">OFFSET(L!$C$1,MATCH("Mine List"&amp;ADDRESS(ROW(),COLUMN(),4),L!$A:$A,0)-1,SL,,)</f>
        <v>矿厂(矿场)名称</v>
      </c>
      <c r="D4" s="366" t="str">
        <f ca="1">OFFSET(L!$C$1,MATCH("Mine List"&amp;ADDRESS(ROW(),COLUMN(),4),L!$A:$A,0)-1,SL,,)</f>
        <v>矿厂识别（例如《CID》）</v>
      </c>
      <c r="E4" s="366" t="str">
        <f ca="1">OFFSET(L!$C$1,MATCH("Mine List"&amp;ADDRESS(ROW(),COLUMN(),4),L!$A:$A,0)-1,SL,,)</f>
        <v>冶炼厂出处识别号</v>
      </c>
      <c r="F4" s="366" t="str">
        <f ca="1">OFFSET(L!$C$1,MATCH("Mine List"&amp;ADDRESS(ROW(),COLUMN(),4),L!$A:$A,0)-1,SL,,)</f>
        <v>矿厂所在国家或地区</v>
      </c>
      <c r="G4" s="366" t="str">
        <f ca="1">OFFSET(L!$C$1,MATCH("Mine List"&amp;ADDRESS(ROW(),COLUMN(),4),L!$A:$A,0)-1,SL,,)</f>
        <v>矿厂所在街道</v>
      </c>
      <c r="H4" s="366" t="str">
        <f ca="1">OFFSET(L!$C$1,MATCH("Mine List"&amp;ADDRESS(ROW(),COLUMN(),4),L!$A:$A,0)-1,SL,,)</f>
        <v>矿厂所在城市</v>
      </c>
      <c r="I4" s="366" t="str">
        <f ca="1">OFFSET(L!$C$1,MATCH("Mine List"&amp;ADDRESS(ROW(),COLUMN(),4),L!$A:$A,0)-1,SL,,)</f>
        <v>矿厂地址：州/省</v>
      </c>
      <c r="J4" s="366" t="str">
        <f ca="1">OFFSET(L!$C$1,MATCH("Mine List"&amp;ADDRESS(ROW(),COLUMN(),4),L!$A:$A,0)-1,SL,,)</f>
        <v>矿厂联系人</v>
      </c>
      <c r="K4" s="366" t="str">
        <f ca="1">OFFSET(L!$C$1,MATCH("Mine List"&amp;ADDRESS(ROW(),COLUMN(),4),L!$A:$A,0)-1,SL,,)</f>
        <v>矿厂联系人电子邮件</v>
      </c>
      <c r="L4" s="366" t="str">
        <f ca="1">OFFSET(L!$C$1,MATCH("Mine List"&amp;ADDRESS(ROW(),COLUMN(),4),L!$A:$A,0)-1,SL,,)</f>
        <v>建议的后续步骤</v>
      </c>
      <c r="M4" s="367" t="str">
        <f ca="1">OFFSET(L!$C$1,MATCH("Mine List"&amp;ADDRESS(ROW(),COLUMN(),4),L!$A:$A,0)-1,SL,,)</f>
        <v>注释</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B68"/>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88" t="str">
        <f ca="1">OFFSET(L!$C$1,MATCH("Product List"&amp;ADDRESS(ROW(),COLUMN(),4),L!$A:$A,0)-1,SL,,)</f>
        <v>在“申报“工作表上选择报告等级为“产品（或产品目录）”项时才必须完成此栏。</v>
      </c>
      <c r="B1" s="489"/>
      <c r="C1" s="489"/>
      <c r="D1" s="489"/>
      <c r="E1" s="107"/>
    </row>
    <row r="2" spans="1:35">
      <c r="A2" s="19"/>
      <c r="B2" s="109"/>
      <c r="C2" s="109"/>
      <c r="D2"/>
      <c r="E2" s="20"/>
    </row>
    <row r="3" spans="1:35">
      <c r="A3" s="19"/>
      <c r="B3" s="109"/>
      <c r="C3" s="109"/>
      <c r="D3" s="109"/>
      <c r="E3" s="20"/>
    </row>
    <row r="4" spans="1:35" ht="15.75" customHeight="1">
      <c r="A4" s="19"/>
      <c r="B4" s="487" t="s">
        <v>47</v>
      </c>
      <c r="C4" s="487"/>
      <c r="D4" s="487"/>
      <c r="E4" s="20"/>
    </row>
    <row r="5" spans="1:35" ht="30" customHeight="1">
      <c r="A5" s="121"/>
      <c r="B5" s="123" t="str">
        <f ca="1">OFFSET(L!$C$1,MATCH("Product List"&amp;ADDRESS(ROW(),COLUMN(),4),L!$A:$A,0)-1,SL,,)</f>
        <v>回复方的产品编号 (*)</v>
      </c>
      <c r="C5" s="123" t="str">
        <f ca="1">OFFSET(L!$C$1,MATCH("Product List"&amp;ADDRESS(ROW(),COLUMN(),4),L!$A:$A,0)-1,SL,,)</f>
        <v>回复方的产品名称</v>
      </c>
      <c r="D5" s="64" t="str">
        <f ca="1">OFFSET(L!$C$1,MATCH("Product List"&amp;ADDRESS(ROW(),COLUMN(),4),L!$A:$A,0)-1,SL,,)</f>
        <v>备注</v>
      </c>
      <c r="E5" s="20"/>
    </row>
    <row r="6" spans="1:35" s="23" customFormat="1" ht="15.75">
      <c r="A6" s="118"/>
      <c r="B6" s="493" t="s">
        <v>20059</v>
      </c>
      <c r="C6" s="89"/>
      <c r="D6" s="387"/>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494" t="s">
        <v>20060</v>
      </c>
      <c r="C7" s="89"/>
      <c r="D7" s="388"/>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494" t="s">
        <v>20061</v>
      </c>
      <c r="C8" s="89"/>
      <c r="D8" s="3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494" t="s">
        <v>20062</v>
      </c>
      <c r="C9" s="89"/>
      <c r="D9" s="387"/>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494" t="s">
        <v>20063</v>
      </c>
      <c r="C10" s="89"/>
      <c r="D10" s="387"/>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494" t="s">
        <v>20064</v>
      </c>
      <c r="C11" s="89"/>
      <c r="D11" s="387"/>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494" t="s">
        <v>20065</v>
      </c>
      <c r="C12" s="89"/>
      <c r="D12" s="387"/>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494" t="s">
        <v>20066</v>
      </c>
      <c r="C13" s="89"/>
      <c r="D13" s="387"/>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494" t="s">
        <v>20067</v>
      </c>
      <c r="C14" s="89"/>
      <c r="D14" s="387"/>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494" t="s">
        <v>20068</v>
      </c>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494" t="s">
        <v>20069</v>
      </c>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493" t="s">
        <v>20070</v>
      </c>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493" t="s">
        <v>20071</v>
      </c>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494" t="s">
        <v>20072</v>
      </c>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494" t="s">
        <v>20073</v>
      </c>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493" t="s">
        <v>20074</v>
      </c>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493" t="s">
        <v>20075</v>
      </c>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493" t="s">
        <v>20076</v>
      </c>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47.25">
      <c r="A24" s="119"/>
      <c r="B24" s="493" t="s">
        <v>20077</v>
      </c>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493" t="s">
        <v>20078</v>
      </c>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493" t="s">
        <v>20079</v>
      </c>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493" t="s">
        <v>20080</v>
      </c>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493" t="s">
        <v>20081</v>
      </c>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493" t="s">
        <v>20082</v>
      </c>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493" t="s">
        <v>20083</v>
      </c>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493" t="s">
        <v>20084</v>
      </c>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493" t="s">
        <v>20085</v>
      </c>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493" t="s">
        <v>20086</v>
      </c>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493" t="s">
        <v>20087</v>
      </c>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493" t="s">
        <v>20088</v>
      </c>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493" t="s">
        <v>20089</v>
      </c>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493" t="s">
        <v>20090</v>
      </c>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493" t="s">
        <v>20091</v>
      </c>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493" t="s">
        <v>20092</v>
      </c>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493" t="s">
        <v>20093</v>
      </c>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493" t="s">
        <v>20094</v>
      </c>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493" t="s">
        <v>20095</v>
      </c>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493" t="s">
        <v>20096</v>
      </c>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493" t="s">
        <v>20097</v>
      </c>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493" t="s">
        <v>20098</v>
      </c>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493" t="s">
        <v>20099</v>
      </c>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493" t="s">
        <v>20100</v>
      </c>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493" t="s">
        <v>20101</v>
      </c>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493" t="s">
        <v>20102</v>
      </c>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493" t="s">
        <v>20103</v>
      </c>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493" t="s">
        <v>20104</v>
      </c>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493" t="s">
        <v>20105</v>
      </c>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493" t="s">
        <v>20106</v>
      </c>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493" t="s">
        <v>20107</v>
      </c>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493" t="s">
        <v>20108</v>
      </c>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493" t="s">
        <v>20109</v>
      </c>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493" t="s">
        <v>20110</v>
      </c>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493" t="s">
        <v>20111</v>
      </c>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493" t="s">
        <v>20112</v>
      </c>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493" t="s">
        <v>20113</v>
      </c>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493" t="s">
        <v>20114</v>
      </c>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493" t="s">
        <v>20115</v>
      </c>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493" t="s">
        <v>20116</v>
      </c>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493" t="s">
        <v>20117</v>
      </c>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495" t="s">
        <v>20118</v>
      </c>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493" t="s">
        <v>20119</v>
      </c>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493" t="s">
        <v>20120</v>
      </c>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493" t="s">
        <v>20121</v>
      </c>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90" t="str">
        <f ca="1">OFFSET(L!$C$1,MATCH("General"&amp;"Cpy",L!$A:$A,0)-1,SL,,)</f>
        <v>© 2025 负责任矿物计划。保留所有权利。</v>
      </c>
      <c r="C1001" s="490"/>
      <c r="D1001" s="490"/>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91"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91"/>
      <c r="C1" s="491"/>
      <c r="D1" s="491"/>
      <c r="E1" s="491"/>
      <c r="F1" s="491"/>
      <c r="G1" s="491"/>
    </row>
    <row r="2" spans="1:13">
      <c r="A2" s="492"/>
      <c r="B2" s="492"/>
      <c r="C2" s="492"/>
      <c r="D2" s="492"/>
      <c r="E2" s="492"/>
      <c r="F2" s="492"/>
      <c r="G2" s="492"/>
      <c r="H2" s="492"/>
      <c r="I2" s="492"/>
    </row>
    <row r="3" spans="1:13">
      <c r="A3" s="492"/>
      <c r="B3" s="492"/>
      <c r="C3" s="492"/>
      <c r="D3" s="492"/>
      <c r="E3" s="492"/>
      <c r="F3" s="492"/>
      <c r="G3" s="492"/>
      <c r="H3" s="492"/>
      <c r="I3" s="492"/>
    </row>
    <row r="4" spans="1:13" s="160" customFormat="1" ht="103.5" customHeight="1">
      <c r="A4" s="158" t="str">
        <f ca="1">OFFSET(L!$C$1,MATCH("Smelter Look-up"&amp;ADDRESS(ROW(),COLUMN(),4),L!$A:$A,0)-1,SL,,)</f>
        <v>金属</v>
      </c>
      <c r="B4" s="158" t="str">
        <f ca="1">OFFSET(L!$C$1,MATCH("Smelter Look-up"&amp;ADDRESS(ROW(),COLUMN(),4),L!$A:$A,0)-1,SL,,)</f>
        <v>冶炼厂查找 (*)</v>
      </c>
      <c r="C4" s="158"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8">
        <f ca="1">OFFSET(L!$C$1,MATCH("Smelter Look-up"&amp;ADDRESS(ROW(),COLUMN(),4),L!$A:$A,0)-1,SL,,)</f>
        <v>0</v>
      </c>
      <c r="E4" s="158" t="str">
        <f ca="1">OFFSET(L!$C$1,MATCH("Smelter Look-up"&amp;ADDRESS(ROW(),COLUMN(),4),L!$A:$A,0)-1,SL,,)</f>
        <v>冶炼厂 ID</v>
      </c>
      <c r="F4" s="158" t="str">
        <f ca="1">OFFSET(L!$C$1,MATCH("Smelter Look-up"&amp;ADDRESS(ROW(),COLUMN(),4),L!$A:$A,0)-1,SL,,)</f>
        <v>冶炼厂出处识别号</v>
      </c>
      <c r="G4" s="158" t="str">
        <f ca="1">OFFSET(L!$C$1,MATCH("Smelter Look-up"&amp;ADDRESS(ROW(),COLUMN(),4),L!$A:$A,0)-1,SL,,)</f>
        <v>冶炼工厂地址（街道）</v>
      </c>
      <c r="H4" s="158" t="str">
        <f ca="1">OFFSET(L!$C$1,MATCH("Smelter Look-up"&amp;ADDRESS(ROW(),COLUMN(),4),L!$A:$A,0)-1,SL,,)</f>
        <v>冶炼工厂地址（城市）</v>
      </c>
      <c r="I4" s="158" t="str">
        <f ca="1">OFFSET(L!$C$1,MATCH("Smelter Look-up"&amp;ADDRESS(ROW(),COLUMN(),4),L!$A:$A,0)-1,SL,,)</f>
        <v>冶炼工厂地址（州/省）</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purl.org/dc/dcmitype/"/>
    <ds:schemaRef ds:uri="http://schemas.openxmlformats.org/package/2006/metadata/core-properties"/>
    <ds:schemaRef ds:uri="a54701f6-876b-4337-a24e-543e1bd311e6"/>
    <ds:schemaRef ds:uri="http://schemas.microsoft.com/office/infopath/2007/PartnerControls"/>
    <ds:schemaRef ds:uri="http://schemas.microsoft.com/office/2006/documentManagement/types"/>
    <ds:schemaRef ds:uri="1b346dad-8a15-4ce7-a19a-07d981b0c5e2"/>
    <ds:schemaRef ds:uri="http://purl.org/dc/elements/1.1/"/>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已命名的範圍</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USER</cp:lastModifiedBy>
  <cp:revision/>
  <dcterms:created xsi:type="dcterms:W3CDTF">2010-06-21T21:00:23Z</dcterms:created>
  <dcterms:modified xsi:type="dcterms:W3CDTF">2025-07-21T02:04:43Z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