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CMRTs\0 - CMRT6.5\EUROHM\"/>
    </mc:Choice>
  </mc:AlternateContent>
  <xr:revisionPtr revIDLastSave="0" documentId="8_{E66ADB88-7069-45BB-A095-03C991F49C4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625" yWindow="-16140" windowWidth="27150" windowHeight="155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c r="B55" i="6"/>
  <c r="G55" i="6"/>
  <c r="B54" i="6"/>
  <c r="G54" i="6"/>
  <c r="B17" i="6"/>
  <c r="B16" i="6"/>
  <c r="F21" i="6" s="1"/>
  <c r="B15" i="6"/>
  <c r="F20" i="6" s="1"/>
  <c r="B14" i="6"/>
  <c r="G14" i="6"/>
  <c r="H14" i="6"/>
  <c r="H13" i="6"/>
  <c r="B12" i="6"/>
  <c r="G12" i="6" s="1"/>
  <c r="H12" i="6" s="1"/>
  <c r="D12" i="6" s="1"/>
  <c r="B11" i="6"/>
  <c r="G11" i="6" s="1"/>
  <c r="H11" i="6" s="1"/>
  <c r="D11" i="6" s="1"/>
  <c r="G10" i="6"/>
  <c r="H10" i="6" s="1"/>
  <c r="D10" i="6" s="1"/>
  <c r="G9" i="6"/>
  <c r="H9" i="6" s="1"/>
  <c r="D9" i="6" s="1"/>
  <c r="B8" i="6"/>
  <c r="G8" i="6"/>
  <c r="H8" i="6"/>
  <c r="D8" i="6" s="1"/>
  <c r="B7" i="6"/>
  <c r="G7" i="6"/>
  <c r="H7" i="6"/>
  <c r="D7" i="6"/>
  <c r="B6" i="6"/>
  <c r="G6" i="6"/>
  <c r="B5" i="6"/>
  <c r="G5" i="6" s="1"/>
  <c r="H5"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B45" i="4" s="1"/>
  <c r="A30" i="6" s="1"/>
  <c r="P44" i="4"/>
  <c r="P43" i="4"/>
  <c r="Q43" i="4" s="1"/>
  <c r="P41" i="4"/>
  <c r="P40" i="4"/>
  <c r="B40" i="4" s="1"/>
  <c r="B64" i="4" s="1"/>
  <c r="A46" i="6" s="1"/>
  <c r="P39" i="4"/>
  <c r="B39" i="4" s="1"/>
  <c r="B69" i="4" s="1"/>
  <c r="A50" i="6" s="1"/>
  <c r="P38" i="4"/>
  <c r="P37" i="4"/>
  <c r="Q37" i="4" s="1"/>
  <c r="B77" i="4" s="1"/>
  <c r="A55"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G20" i="6" s="1"/>
  <c r="H20" i="6" s="1"/>
  <c r="D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G16" i="6"/>
  <c r="H16" i="6" s="1"/>
  <c r="D16" i="6" s="1"/>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G67" i="4" s="1"/>
  <c r="B44" i="4"/>
  <c r="A29" i="6" s="1"/>
  <c r="A4" i="5"/>
  <c r="I4" i="5"/>
  <c r="I14" i="6"/>
  <c r="I15" i="6"/>
  <c r="C15" i="6" s="1"/>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03" i="5"/>
  <c r="X387" i="5"/>
  <c r="S532" i="5"/>
  <c r="S356" i="5"/>
  <c r="S343" i="5"/>
  <c r="X315"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42" i="6"/>
  <c r="G42" i="6"/>
  <c r="B35" i="6"/>
  <c r="G35" i="6" s="1"/>
  <c r="B39" i="6"/>
  <c r="G39" i="6"/>
  <c r="F24" i="6"/>
  <c r="B44" i="6"/>
  <c r="G44" i="6"/>
  <c r="B49" i="6"/>
  <c r="G49" i="6" s="1"/>
  <c r="B34" i="6"/>
  <c r="G34" i="6"/>
  <c r="H34" i="6" s="1"/>
  <c r="D34" i="6" s="1"/>
  <c r="B29" i="6"/>
  <c r="G29" i="6"/>
  <c r="B24" i="6"/>
  <c r="G24" i="6"/>
  <c r="H24" i="6" s="1"/>
  <c r="D24" i="6" s="1"/>
  <c r="G19" i="6"/>
  <c r="H19" i="6" s="1"/>
  <c r="K65" i="6" s="1"/>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H39" i="6" s="1"/>
  <c r="D39" i="6" s="1"/>
  <c r="F65" i="6"/>
  <c r="C2" i="6" s="1"/>
  <c r="F49" i="6"/>
  <c r="F29" i="6"/>
  <c r="H29" i="6"/>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S611" i="5"/>
  <c r="S601" i="5"/>
  <c r="X427" i="5"/>
  <c r="X287" i="5"/>
  <c r="X407" i="5"/>
  <c r="X264" i="5"/>
  <c r="X151" i="5"/>
  <c r="X91" i="5"/>
  <c r="X591" i="5"/>
  <c r="X595" i="5"/>
  <c r="S600" i="5"/>
  <c r="X423" i="5"/>
  <c r="X191" i="5"/>
  <c r="X243" i="5"/>
  <c r="S382" i="5"/>
  <c r="X367" i="5"/>
  <c r="X475" i="5"/>
  <c r="S533" i="5"/>
  <c r="X575" i="5"/>
  <c r="S355" i="5"/>
  <c r="S602" i="5"/>
  <c r="X603" i="5"/>
  <c r="S603" i="5"/>
  <c r="S605" i="5"/>
  <c r="X279" i="5"/>
  <c r="X163" i="5"/>
  <c r="X443" i="5"/>
  <c r="X128" i="5"/>
  <c r="S607" i="5"/>
  <c r="X579" i="5"/>
  <c r="X303" i="5"/>
  <c r="X87" i="5"/>
  <c r="S314" i="5"/>
  <c r="X463" i="5"/>
  <c r="X415" i="5"/>
  <c r="X239" i="5"/>
  <c r="AB12" i="5"/>
  <c r="AB14" i="5"/>
  <c r="AB17" i="5"/>
  <c r="AB16" i="5"/>
  <c r="AB13" i="5"/>
  <c r="AB15" i="5"/>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I12" i="5"/>
  <c r="J12" i="5"/>
  <c r="R12" i="5"/>
  <c r="F12" i="5"/>
  <c r="H12" i="5"/>
  <c r="H15" i="5"/>
  <c r="J15" i="5"/>
  <c r="I15" i="5"/>
  <c r="F15" i="5"/>
  <c r="R15" i="5"/>
  <c r="I14" i="5"/>
  <c r="R14" i="5"/>
  <c r="J14" i="5"/>
  <c r="H14" i="5"/>
  <c r="F14" i="5"/>
  <c r="X15" i="5"/>
  <c r="S17" i="5"/>
  <c r="S12" i="5"/>
  <c r="S16" i="5"/>
  <c r="S15" i="5"/>
  <c r="S13" i="5"/>
  <c r="S14" i="5"/>
  <c r="G64" i="6" a="1"/>
  <c r="C11" i="5" l="1"/>
  <c r="B11" i="5"/>
  <c r="C10" i="5"/>
  <c r="B10" i="5"/>
  <c r="C9" i="5"/>
  <c r="C8" i="5"/>
  <c r="B9" i="5"/>
  <c r="C7" i="5"/>
  <c r="B8" i="5"/>
  <c r="B7" i="5"/>
  <c r="B46" i="6"/>
  <c r="G46" i="6" s="1"/>
  <c r="C6" i="5"/>
  <c r="B6" i="5"/>
  <c r="B51" i="6"/>
  <c r="G51" i="6" s="1"/>
  <c r="F26" i="6"/>
  <c r="F67" i="6" s="1"/>
  <c r="B41" i="6"/>
  <c r="G41" i="6" s="1"/>
  <c r="C9" i="6"/>
  <c r="C12" i="6"/>
  <c r="C11" i="6"/>
  <c r="C10" i="6"/>
  <c r="C7" i="6"/>
  <c r="D37" i="4"/>
  <c r="D74" i="4"/>
  <c r="B51" i="4"/>
  <c r="A35" i="6" s="1"/>
  <c r="B5" i="5"/>
  <c r="D61" i="4"/>
  <c r="A14" i="6"/>
  <c r="B25" i="6"/>
  <c r="G25" i="6" s="1"/>
  <c r="F68" i="6"/>
  <c r="F32" i="6"/>
  <c r="H32" i="6" s="1"/>
  <c r="H27" i="6"/>
  <c r="D27" i="6" s="1"/>
  <c r="F52" i="6"/>
  <c r="H52" i="6" s="1"/>
  <c r="D52" i="6" s="1"/>
  <c r="F42" i="6"/>
  <c r="H42" i="6" s="1"/>
  <c r="D42" i="6" s="1"/>
  <c r="F47" i="6"/>
  <c r="H47" i="6" s="1"/>
  <c r="D47" i="6" s="1"/>
  <c r="F37" i="6"/>
  <c r="H37" i="6" s="1"/>
  <c r="C27" i="6"/>
  <c r="C16" i="6"/>
  <c r="C22" i="6"/>
  <c r="C47" i="6"/>
  <c r="B35" i="4"/>
  <c r="A22" i="6" s="1"/>
  <c r="G22" i="6"/>
  <c r="H22" i="6" s="1"/>
  <c r="B37" i="6"/>
  <c r="G37" i="6" s="1"/>
  <c r="B32" i="6"/>
  <c r="G32" i="6" s="1"/>
  <c r="D55" i="4"/>
  <c r="D67" i="4"/>
  <c r="D43" i="4"/>
  <c r="C52" i="6"/>
  <c r="C42" i="6"/>
  <c r="C17" i="6"/>
  <c r="B83" i="4"/>
  <c r="A59" i="6" s="1"/>
  <c r="B36" i="6"/>
  <c r="G36" i="6" s="1"/>
  <c r="B43" i="4"/>
  <c r="A28" i="6" s="1"/>
  <c r="A16" i="6"/>
  <c r="G21" i="6"/>
  <c r="H21" i="6" s="1"/>
  <c r="B59" i="4"/>
  <c r="A42" i="6" s="1"/>
  <c r="B65" i="4"/>
  <c r="A47" i="6" s="1"/>
  <c r="F41" i="6"/>
  <c r="H41" i="6" s="1"/>
  <c r="D31" i="4"/>
  <c r="B31" i="6"/>
  <c r="G31" i="6" s="1"/>
  <c r="B53" i="4"/>
  <c r="A37" i="6" s="1"/>
  <c r="K66" i="6"/>
  <c r="C20" i="6"/>
  <c r="C14" i="6"/>
  <c r="F25" i="6"/>
  <c r="B30" i="6"/>
  <c r="G30" i="6" s="1"/>
  <c r="B45" i="6"/>
  <c r="G45" i="6" s="1"/>
  <c r="B40" i="6"/>
  <c r="G40" i="6" s="1"/>
  <c r="B50" i="6"/>
  <c r="G50" i="6" s="1"/>
  <c r="B2" i="6"/>
  <c r="G43" i="4"/>
  <c r="G55" i="4"/>
  <c r="G49" i="4"/>
  <c r="G37" i="4"/>
  <c r="B79" i="4"/>
  <c r="A57" i="6" s="1"/>
  <c r="B61" i="4"/>
  <c r="A43" i="6" s="1"/>
  <c r="B31" i="4"/>
  <c r="A18" i="6" s="1"/>
  <c r="B87" i="4"/>
  <c r="A62" i="6" s="1"/>
  <c r="B75" i="4"/>
  <c r="A54" i="6" s="1"/>
  <c r="B49" i="4"/>
  <c r="A33" i="6" s="1"/>
  <c r="B55" i="4"/>
  <c r="A38" i="6" s="1"/>
  <c r="B81" i="4"/>
  <c r="A58" i="6" s="1"/>
  <c r="B85" i="4"/>
  <c r="A60" i="6" s="1"/>
  <c r="B67" i="4"/>
  <c r="A48" i="6" s="1"/>
  <c r="B89" i="4"/>
  <c r="A63" i="6" s="1"/>
  <c r="B37" i="4"/>
  <c r="A23" i="6" s="1"/>
  <c r="H49" i="6"/>
  <c r="D49" i="6" s="1"/>
  <c r="C34" i="6"/>
  <c r="C24" i="6"/>
  <c r="C19" i="6"/>
  <c r="C39" i="6"/>
  <c r="C29" i="6"/>
  <c r="C44" i="6"/>
  <c r="C4" i="6"/>
  <c r="D4" i="6"/>
  <c r="A27" i="6"/>
  <c r="B33" i="4"/>
  <c r="A20" i="6" s="1"/>
  <c r="D5" i="6"/>
  <c r="C5" i="6"/>
  <c r="F64" i="6"/>
  <c r="F6" i="6"/>
  <c r="H6" i="6" s="1"/>
  <c r="B50" i="4"/>
  <c r="A34" i="6" s="1"/>
  <c r="B56" i="4"/>
  <c r="A39" i="6" s="1"/>
  <c r="G74" i="4"/>
  <c r="G61" i="4"/>
  <c r="G31" i="4"/>
  <c r="B68" i="4"/>
  <c r="A49" i="6" s="1"/>
  <c r="A24" i="6"/>
  <c r="B63" i="4"/>
  <c r="A45" i="6" s="1"/>
  <c r="A25" i="6"/>
  <c r="B57" i="4"/>
  <c r="A40" i="6" s="1"/>
  <c r="B62" i="4"/>
  <c r="A44" i="6" s="1"/>
  <c r="G64" i="6"/>
  <c r="B58" i="4"/>
  <c r="A41" i="6" s="1"/>
  <c r="B52" i="4"/>
  <c r="A36" i="6" s="1"/>
  <c r="B70" i="4"/>
  <c r="A51" i="6" s="1"/>
  <c r="A26" i="6"/>
  <c r="AB11" i="5" l="1"/>
  <c r="V11" i="5"/>
  <c r="F69" i="6"/>
  <c r="C69" i="6" s="1"/>
  <c r="AB10" i="5"/>
  <c r="V10" i="5"/>
  <c r="G10" i="5" s="1"/>
  <c r="AB9" i="5"/>
  <c r="V9" i="5"/>
  <c r="G9" i="5" s="1"/>
  <c r="AB8" i="5"/>
  <c r="V8" i="5"/>
  <c r="AB7" i="5"/>
  <c r="V7" i="5"/>
  <c r="F36" i="6"/>
  <c r="H36" i="6" s="1"/>
  <c r="V6" i="5"/>
  <c r="AB6" i="5"/>
  <c r="H26" i="6"/>
  <c r="D26" i="6" s="1"/>
  <c r="F46" i="6"/>
  <c r="H46" i="6" s="1"/>
  <c r="F31" i="6"/>
  <c r="H31" i="6" s="1"/>
  <c r="F51" i="6"/>
  <c r="H51" i="6" s="1"/>
  <c r="AB5" i="5"/>
  <c r="G67" i="6"/>
  <c r="H67" i="6" s="1"/>
  <c r="G68" i="6"/>
  <c r="H68" i="6" s="1"/>
  <c r="G66" i="6"/>
  <c r="G65" i="6"/>
  <c r="H65" i="6" s="1"/>
  <c r="D65" i="6" s="1"/>
  <c r="V5" i="5"/>
  <c r="D37" i="6"/>
  <c r="C37" i="6"/>
  <c r="K68" i="6"/>
  <c r="D22" i="6"/>
  <c r="C32" i="6"/>
  <c r="D32" i="6"/>
  <c r="D41" i="6"/>
  <c r="C41" i="6"/>
  <c r="K67" i="6"/>
  <c r="D21" i="6"/>
  <c r="C21" i="6"/>
  <c r="F35" i="6"/>
  <c r="H35" i="6" s="1"/>
  <c r="F50" i="6"/>
  <c r="H50" i="6" s="1"/>
  <c r="F54" i="6"/>
  <c r="F40" i="6"/>
  <c r="H40" i="6" s="1"/>
  <c r="F45" i="6"/>
  <c r="H45" i="6" s="1"/>
  <c r="F66" i="6"/>
  <c r="F30" i="6"/>
  <c r="H30" i="6" s="1"/>
  <c r="H25" i="6"/>
  <c r="C49" i="6"/>
  <c r="D6" i="6"/>
  <c r="C6" i="6"/>
  <c r="B64" i="6"/>
  <c r="H64" i="6"/>
  <c r="H11" i="5" l="1"/>
  <c r="R11" i="5"/>
  <c r="J11" i="5"/>
  <c r="E11" i="5"/>
  <c r="F11" i="5"/>
  <c r="I11" i="5"/>
  <c r="G11" i="5"/>
  <c r="E10" i="5"/>
  <c r="J10" i="5"/>
  <c r="H10" i="5"/>
  <c r="I10" i="5"/>
  <c r="R10" i="5"/>
  <c r="F10" i="5"/>
  <c r="H9" i="5"/>
  <c r="J9" i="5"/>
  <c r="R9" i="5"/>
  <c r="I9" i="5"/>
  <c r="E9" i="5"/>
  <c r="F9" i="5"/>
  <c r="E8" i="5"/>
  <c r="I8" i="5"/>
  <c r="G8" i="5"/>
  <c r="F8" i="5"/>
  <c r="H8" i="5"/>
  <c r="J8" i="5"/>
  <c r="R8" i="5"/>
  <c r="E7" i="5"/>
  <c r="J7" i="5"/>
  <c r="F7" i="5"/>
  <c r="I7" i="5"/>
  <c r="H7" i="5"/>
  <c r="R7" i="5"/>
  <c r="G7" i="5"/>
  <c r="J6" i="5"/>
  <c r="F6" i="5"/>
  <c r="E6" i="5"/>
  <c r="I6" i="5"/>
  <c r="H6" i="5"/>
  <c r="R6" i="5"/>
  <c r="G6" i="5"/>
  <c r="C26" i="6"/>
  <c r="C31" i="6"/>
  <c r="D31" i="6"/>
  <c r="D51" i="6"/>
  <c r="C51" i="6"/>
  <c r="D46" i="6"/>
  <c r="C46" i="6"/>
  <c r="D68" i="6"/>
  <c r="C68" i="6"/>
  <c r="D67" i="6"/>
  <c r="C67" i="6"/>
  <c r="F5" i="5"/>
  <c r="R5" i="5"/>
  <c r="I5" i="5"/>
  <c r="J5" i="5"/>
  <c r="E5" i="5"/>
  <c r="G5" i="5"/>
  <c r="H5" i="5"/>
  <c r="C65" i="6"/>
  <c r="H66" i="6"/>
  <c r="C66" i="6" s="1"/>
  <c r="D36" i="6"/>
  <c r="C36" i="6"/>
  <c r="D25" i="6"/>
  <c r="C25" i="6"/>
  <c r="D40" i="6"/>
  <c r="C40" i="6"/>
  <c r="D35" i="6"/>
  <c r="C35" i="6"/>
  <c r="D30" i="6"/>
  <c r="C30" i="6"/>
  <c r="F63" i="6"/>
  <c r="H63" i="6" s="1"/>
  <c r="F59" i="6"/>
  <c r="H59" i="6" s="1"/>
  <c r="H54" i="6"/>
  <c r="F60" i="6"/>
  <c r="H60" i="6" s="1"/>
  <c r="F57" i="6"/>
  <c r="H57" i="6" s="1"/>
  <c r="F55" i="6"/>
  <c r="F58" i="6"/>
  <c r="H58" i="6" s="1"/>
  <c r="F62" i="6"/>
  <c r="H62" i="6" s="1"/>
  <c r="D45" i="6"/>
  <c r="C45" i="6"/>
  <c r="D50" i="6"/>
  <c r="C50" i="6"/>
  <c r="D64" i="6"/>
  <c r="C64" i="6"/>
  <c r="S5" i="5"/>
  <c r="X11" i="5" l="1"/>
  <c r="X10" i="5"/>
  <c r="X9" i="5"/>
  <c r="X8" i="5"/>
  <c r="X7" i="5"/>
  <c r="X6" i="5"/>
  <c r="D66" i="6"/>
  <c r="X5" i="5"/>
  <c r="G69" i="6" a="1"/>
  <c r="G69" i="6" s="1"/>
  <c r="H69" i="6" s="1"/>
  <c r="D63" i="6"/>
  <c r="C63" i="6"/>
  <c r="C62" i="6"/>
  <c r="D62" i="6"/>
  <c r="C58" i="6"/>
  <c r="D58" i="6"/>
  <c r="H55" i="6"/>
  <c r="F56" i="6"/>
  <c r="H56" i="6" s="1"/>
  <c r="C59" i="6"/>
  <c r="D59" i="6"/>
  <c r="D57" i="6"/>
  <c r="C57" i="6"/>
  <c r="D60" i="6"/>
  <c r="C60" i="6"/>
  <c r="D54" i="6"/>
  <c r="C54" i="6"/>
  <c r="S11" i="5"/>
  <c r="S10" i="5"/>
  <c r="S9" i="5"/>
  <c r="S8" i="5"/>
  <c r="S7" i="5"/>
  <c r="S6" i="5"/>
  <c r="T5" i="5"/>
  <c r="D56" i="6" l="1"/>
  <c r="C56" i="6"/>
  <c r="D55" i="6"/>
  <c r="C55" i="6"/>
  <c r="H70" i="6"/>
  <c r="D2" i="6" s="1"/>
  <c r="T11" i="5"/>
  <c r="T10" i="5"/>
  <c r="T9" i="5"/>
  <c r="T8" i="5"/>
  <c r="T7"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<sst xmlns="http://schemas.openxmlformats.org/spreadsheetml/2006/main" count="22375" uniqueCount="15868">
  <si>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</si>
  <si>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</si>
  <si>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</si>
  <si>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</si>
  <si>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</si>
  <si>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</si>
  <si>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</si>
  <si>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</si>
  <si>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</si>
  <si>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</si>
  <si>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</si>
  <si>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</si>
  <si>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</si>
  <si>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</si>
  <si>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</si>
  <si>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</si>
  <si>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</si>
  <si>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</si>
  <si>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</si>
  <si>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</si>
  <si>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</si>
  <si>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</si>
  <si>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</si>
  <si>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</si>
  <si>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</si>
  <si>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</si>
  <si>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</si>
  <si>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</si>
  <si>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</si>
  <si>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</si>
  <si>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</si>
  <si>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</si>
  <si>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</si>
  <si>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</si>
  <si>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</si>
  <si>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</si>
  <si>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</si>
  <si>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</si>
  <si>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</si>
  <si>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</si>
  <si>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</si>
  <si>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</si>
  <si>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</si>
  <si>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</si>
  <si>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</si>
  <si>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</si>
  <si>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</si>
  <si>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</si>
  <si>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</si>
  <si>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</si>
  <si>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</si>
  <si>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</si>
  <si>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</si>
  <si>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</si>
  <si>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</si>
  <si>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</si>
  <si>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</si>
  <si>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</si>
  <si>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</si>
  <si>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</si>
  <si>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</si>
  <si>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</si>
  <si>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</si>
  <si>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</si>
  <si>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</si>
  <si>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</si>
  <si>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</si>
  <si>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</si>
  <si>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</si>
  <si>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</si>
  <si>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</si>
  <si>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</si>
  <si>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</si>
  <si>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</si>
  <si>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</si>
  <si>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</si>
  <si>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</si>
  <si>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</si>
  <si>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</si>
  <si>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</si>
  <si>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</si>
  <si>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</si>
  <si>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</si>
  <si>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</si>
  <si>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</si>
  <si>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</si>
  <si>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</si>
  <si>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</si>
  <si>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</si>
  <si>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</si>
  <si>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</si>
  <si>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</si>
  <si>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</si>
  <si>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</si>
  <si>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</si>
  <si>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</si>
  <si>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</si>
  <si>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</si>
  <si>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</si>
  <si>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</si>
  <si>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</si>
  <si>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</si>
  <si>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</si>
  <si>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</si>
  <si>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</si>
  <si>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</si>
  <si>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</si>
  <si>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</si>
  <si>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</si>
  <si>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</si>
  <si>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</si>
  <si>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</si>
  <si>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</si>
  <si>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</si>
  <si>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</si>
  <si>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</si>
  <si>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</si>
  <si>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</si>
  <si>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</si>
  <si>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</si>
  <si>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</si>
  <si>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</si>
  <si>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</si>
  <si>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</si>
  <si>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</si>
  <si>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</si>
  <si>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</si>
  <si>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</si>
  <si>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</si>
  <si>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</si>
  <si>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</si>
  <si>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</si>
  <si>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</si>
  <si>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</si>
  <si>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</si>
  <si>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</si>
  <si>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</si>
  <si>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</si>
  <si>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</si>
  <si>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</si>
  <si>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</si>
  <si>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</si>
  <si>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</si>
  <si>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</si>
  <si>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</si>
  <si>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</si>
  <si>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</si>
  <si>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</si>
  <si>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</si>
  <si>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</si>
  <si>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</si>
  <si>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</si>
  <si>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</si>
  <si>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</si>
  <si>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</si>
  <si>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</si>
  <si>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</si>
  <si>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</si>
  <si>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</si>
  <si>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</si>
  <si>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</si>
  <si>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</si>
  <si>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</si>
  <si>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</si>
  <si>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</si>
  <si>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</si>
  <si>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</si>
  <si>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</si>
  <si>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</si>
  <si>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</si>
  <si>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</si>
  <si>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</si>
  <si>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</si>
  <si>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</si>
  <si>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</si>
  <si>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</si>
  <si>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</si>
  <si>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</si>
  <si>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</si>
  <si>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</si>
  <si>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</si>
  <si>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</si>
  <si>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</si>
  <si>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</si>
  <si>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</si>
  <si>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</si>
  <si>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</si>
  <si>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</si>
  <si>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</si>
  <si>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</si>
  <si>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</si>
  <si>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</si>
  <si>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</si>
  <si>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</si>
  <si>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</si>
  <si>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</si>
  <si>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</si>
  <si>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</si>
  <si>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</si>
  <si>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</si>
  <si>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</si>
  <si>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</si>
  <si>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</si>
  <si>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</si>
  <si>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</si>
  <si>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</si>
  <si>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</si>
  <si>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</si>
  <si>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</si>
  <si>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</si>
  <si>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</si>
  <si>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</si>
  <si>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</si>
  <si>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</si>
  <si>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</si>
  <si>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</si>
  <si>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</si>
  <si>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</si>
  <si>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</si>
  <si>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</si>
  <si>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</si>
  <si>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</si>
  <si>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</si>
  <si>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</si>
  <si>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</si>
  <si>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</si>
  <si>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</si>
  <si>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</si>
  <si>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</si>
  <si>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</si>
  <si>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</si>
  <si>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</si>
  <si>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</si>
  <si>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</si>
  <si>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</si>
  <si>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</si>
  <si>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</si>
  <si>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</si>
  <si>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</si>
  <si>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</si>
  <si>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</si>
  <si>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</si>
  <si>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</si>
  <si>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</si>
  <si>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</si>
  <si>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</si>
  <si>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</si>
  <si>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</si>
  <si>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</si>
  <si>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</si>
  <si>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</si>
  <si>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</si>
  <si>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</si>
  <si>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</si>
  <si>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</si>
  <si>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</si>
  <si>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</si>
  <si>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</si>
  <si>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</si>
  <si>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</si>
  <si>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</si>
  <si>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</si>
  <si>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</si>
  <si>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</si>
  <si>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</si>
  <si>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</si>
  <si>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</si>
  <si>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</si>
  <si>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</si>
  <si>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</si>
  <si>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</si>
  <si>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</si>
  <si>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</si>
  <si>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</si>
  <si>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</si>
  <si>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</si>
  <si>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</si>
  <si>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</si>
  <si>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</si>
  <si>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</si>
  <si>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</si>
  <si>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</si>
  <si>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</si>
  <si>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</si>
  <si>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</si>
  <si>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</si>
  <si>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</si>
  <si>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</si>
  <si>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</si>
  <si>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</si>
  <si>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</si>
  <si>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</si>
  <si>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</si>
  <si>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</si>
  <si>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</si>
  <si>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</si>
  <si>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</si>
  <si>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</si>
  <si>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</si>
  <si>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</si>
  <si>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</si>
  <si>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</si>
  <si>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</si>
  <si>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</si>
  <si>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</si>
  <si>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</si>
  <si>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</si>
  <si>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</si>
  <si>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</si>
  <si>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</si>
  <si>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</si>
  <si>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</si>
  <si>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</si>
  <si>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</si>
  <si>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</si>
  <si>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</si>
  <si>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</si>
  <si>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</si>
  <si>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</si>
  <si>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</si>
  <si>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</si>
  <si>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</si>
  <si>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</si>
  <si>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</si>
  <si>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</si>
  <si>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</si>
  <si>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</si>
  <si>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</si>
  <si>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</si>
  <si>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</si>
  <si>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</si>
  <si>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</si>
  <si>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</si>
  <si>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</si>
  <si>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</si>
  <si>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</si>
  <si>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</si>
  <si>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</si>
  <si>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</si>
  <si>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</si>
  <si>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</si>
  <si>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</si>
  <si>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</si>
  <si>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</si>
  <si>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</si>
  <si>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</si>
  <si>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</si>
  <si>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</si>
  <si>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</si>
  <si>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</si>
  <si>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</si>
  <si>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</si>
  <si>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</si>
  <si>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</si>
  <si>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</si>
  <si>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</si>
  <si>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</si>
  <si>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</si>
  <si>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</si>
  <si>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</si>
  <si>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</si>
  <si>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</si>
  <si>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</si>
  <si>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</si>
  <si>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</si>
  <si>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</si>
  <si>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</si>
  <si>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</si>
  <si>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</si>
  <si>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</si>
  <si>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</si>
  <si>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</si>
  <si>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</si>
  <si>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</si>
  <si>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</si>
  <si>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</si>
  <si>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</si>
  <si>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</si>
  <si>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</si>
  <si>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</si>
  <si>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</si>
  <si>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</si>
  <si>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</si>
  <si>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</si>
  <si>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</si>
  <si>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</si>
  <si>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</si>
  <si>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</si>
  <si>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</si>
  <si>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</si>
  <si>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</si>
  <si>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</si>
  <si>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</si>
  <si>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</si>
  <si>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</si>
  <si>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</si>
  <si>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</si>
  <si>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</si>
  <si>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</si>
  <si>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</si>
  <si>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</si>
  <si>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</si>
  <si>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</si>
  <si>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</si>
  <si>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</si>
  <si>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</si>
  <si>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</si>
  <si>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</si>
  <si>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</si>
  <si>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</si>
  <si>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</si>
  <si>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</si>
  <si>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</si>
  <si>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</si>
  <si>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</si>
  <si>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</si>
  <si>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</si>
  <si>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</si>
  <si>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</si>
  <si>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</si>
  <si>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</si>
  <si>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</si>
  <si>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</si>
  <si>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</si>
  <si>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</si>
  <si>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</si>
  <si>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</si>
  <si>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</si>
  <si>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</si>
  <si>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</si>
  <si>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</si>
  <si>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</si>
  <si>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</si>
  <si>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</si>
  <si>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</si>
  <si>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</si>
  <si>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</si>
  <si>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</si>
  <si>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</si>
  <si>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</si>
  <si>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</si>
  <si>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</si>
  <si>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</si>
  <si>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</si>
  <si>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</si>
  <si>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</si>
  <si>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</si>
  <si>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</si>
  <si>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</si>
  <si>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</si>
  <si>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</si>
  <si>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</si>
  <si>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</si>
  <si>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</si>
  <si>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</si>
  <si>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</si>
  <si>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</si>
  <si>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</si>
  <si>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</si>
  <si>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</si>
  <si>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</si>
  <si>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</si>
  <si>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</si>
  <si>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</si>
  <si>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</si>
  <si>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</si>
  <si>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</si>
  <si>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</si>
  <si>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</si>
  <si>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</si>
  <si>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</si>
  <si>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</si>
  <si>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</si>
  <si>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</si>
  <si>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</si>
  <si>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</si>
  <si>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</si>
  <si>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</si>
  <si>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</si>
  <si>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</si>
  <si>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</si>
  <si>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</si>
  <si>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</si>
  <si>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</si>
  <si>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</si>
  <si>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</si>
  <si>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</si>
  <si>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</si>
  <si>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</si>
  <si>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</si>
  <si>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</si>
  <si>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</si>
  <si>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</si>
  <si>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</si>
  <si>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</si>
  <si>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</si>
  <si>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</si>
  <si>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</si>
  <si>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</si>
  <si>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</si>
  <si>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</si>
  <si>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</si>
  <si>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</si>
  <si>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</si>
  <si>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</si>
  <si>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</si>
  <si>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</si>
  <si>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</si>
  <si>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</si>
  <si>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</si>
  <si>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</si>
  <si>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</si>
  <si>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</si>
  <si>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</si>
  <si>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</si>
  <si>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</si>
  <si>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</si>
  <si>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</si>
  <si>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</si>
  <si>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</si>
  <si>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</si>
  <si>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</si>
  <si>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</si>
  <si>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</si>
  <si>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</si>
  <si>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</si>
  <si>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</si>
  <si>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</si>
  <si>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</si>
  <si>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</si>
  <si>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</si>
  <si>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</si>
  <si>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</si>
  <si>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</si>
  <si>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</si>
  <si>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</si>
  <si>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</si>
  <si>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</si>
  <si>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</si>
  <si>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</si>
  <si>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</si>
  <si>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</si>
  <si>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</si>
  <si>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</si>
  <si>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</si>
  <si>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</si>
  <si>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</si>
  <si>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</si>
  <si>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</si>
  <si>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</si>
  <si>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</si>
  <si>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</si>
  <si>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</si>
  <si>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</si>
  <si>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</si>
  <si>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</si>
  <si>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</si>
  <si>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</si>
  <si>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</si>
  <si>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</si>
  <si>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</si>
  <si>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</si>
  <si>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</si>
  <si>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</si>
  <si>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</si>
  <si>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</si>
  <si>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</si>
  <si>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</si>
  <si>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</si>
  <si>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</si>
  <si>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</si>
  <si>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</si>
  <si>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</si>
  <si>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</si>
  <si>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</si>
  <si>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</si>
  <si>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</si>
  <si>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</si>
  <si>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</si>
  <si>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</si>
  <si>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</si>
  <si>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</si>
  <si>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</si>
  <si>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</si>
  <si>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</si>
  <si>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</si>
  <si>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</si>
  <si>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</si>
  <si>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</si>
  <si>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</si>
  <si>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</si>
  <si>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</si>
  <si>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</si>
  <si>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</si>
  <si>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</si>
  <si>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</si>
  <si>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</si>
  <si>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</si>
  <si>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</si>
  <si>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</si>
  <si>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</si>
  <si>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</si>
  <si>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</si>
  <si>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</si>
  <si>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</si>
  <si>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</si>
  <si>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</si>
  <si>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</si>
  <si>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</si>
  <si>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</si>
  <si>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</si>
  <si>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</si>
  <si>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</si>
  <si>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</si>
  <si>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</si>
  <si>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</si>
  <si>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</si>
  <si>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</si>
  <si>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</si>
  <si>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</si>
  <si>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</si>
  <si>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</si>
  <si>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</si>
  <si>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</si>
  <si>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</si>
  <si>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</si>
  <si>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</si>
  <si>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</si>
  <si>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</si>
  <si>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</si>
  <si>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</si>
  <si>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</si>
  <si>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</si>
  <si>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</si>
  <si>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</si>
  <si>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</si>
  <si>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</si>
  <si>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</si>
  <si>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</si>
  <si>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</si>
  <si>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</si>
  <si>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</si>
  <si>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</si>
  <si>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</si>
  <si>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</si>
  <si>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</si>
  <si>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</si>
  <si>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</si>
  <si>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</si>
  <si>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</si>
  <si>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</si>
  <si>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</si>
  <si>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</si>
  <si>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</si>
  <si>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</si>
  <si>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</si>
  <si>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</si>
  <si>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</si>
  <si>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</si>
  <si>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</si>
  <si>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</si>
  <si>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</si>
  <si>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</si>
  <si>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</si>
  <si>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</si>
  <si>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</si>
  <si>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</si>
  <si>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</si>
  <si>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</si>
  <si>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</si>
  <si>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</si>
  <si>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</si>
  <si>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</si>
  <si>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</si>
  <si>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</si>
  <si>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</si>
  <si>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</si>
  <si>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</si>
  <si>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</si>
  <si>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</si>
  <si>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</si>
  <si>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</si>
  <si>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</si>
  <si>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</si>
  <si>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</si>
  <si>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</si>
  <si>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</si>
  <si>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</si>
  <si>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</si>
  <si>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</si>
  <si>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</si>
  <si>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</si>
  <si>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</si>
  <si>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</si>
  <si>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</si>
  <si>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</si>
  <si>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</si>
  <si>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</si>
  <si>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</si>
  <si>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</si>
  <si>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</si>
  <si>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</si>
  <si>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</si>
  <si>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</si>
  <si>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</si>
  <si>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</si>
  <si>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</si>
  <si>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</si>
  <si>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</si>
  <si>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</si>
  <si>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</si>
  <si>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</si>
  <si>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</si>
  <si>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</si>
  <si>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</si>
  <si>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</si>
  <si>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</si>
  <si>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</si>
  <si>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</si>
  <si>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</si>
  <si>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</si>
  <si>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</si>
  <si>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</si>
  <si>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</si>
  <si>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</si>
  <si>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</si>
  <si>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</si>
  <si>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</si>
  <si>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</si>
  <si>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</si>
  <si>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</si>
  <si>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</si>
  <si>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</si>
  <si>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</si>
  <si>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</si>
  <si>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</si>
  <si>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</si>
  <si>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</si>
  <si>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</si>
  <si>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</si>
  <si>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</si>
  <si>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</si>
  <si>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</si>
  <si>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</si>
  <si>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</si>
  <si>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</si>
  <si>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</si>
  <si>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</si>
  <si>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</si>
  <si>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</si>
  <si>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</si>
  <si>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</si>
  <si>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</si>
  <si>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</si>
  <si>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</si>
  <si>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</si>
  <si>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</si>
  <si>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</si>
  <si>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</si>
  <si>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</si>
  <si>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</si>
  <si>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</si>
  <si>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</si>
  <si>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</si>
  <si>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</si>
  <si>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</si>
  <si>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</si>
  <si>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</si>
  <si>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</si>
  <si>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</si>
  <si>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</si>
  <si>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</si>
  <si>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</si>
  <si>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</si>
  <si>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</si>
  <si>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</si>
  <si>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</si>
  <si>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</si>
  <si>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</si>
  <si>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</si>
  <si>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</si>
  <si>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</si>
  <si>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</si>
  <si>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</si>
  <si>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</si>
  <si>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</si>
  <si>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</si>
  <si>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</si>
  <si>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</si>
  <si>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</si>
  <si>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</si>
  <si>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</si>
  <si>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</si>
  <si>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</si>
  <si>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</si>
  <si>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</si>
  <si>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</si>
  <si>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</si>
  <si>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</si>
  <si>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</si>
  <si>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</si>
  <si>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</si>
  <si>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</si>
  <si>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</si>
  <si>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</si>
  <si>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</si>
  <si>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</si>
  <si>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</si>
  <si>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</si>
  <si>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</si>
  <si>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</si>
  <si>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</si>
  <si>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</si>
  <si>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</si>
  <si>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</si>
  <si>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</si>
  <si>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</si>
  <si>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</si>
  <si>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</si>
  <si>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</si>
  <si>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</si>
  <si>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</si>
  <si>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</si>
  <si>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</si>
  <si>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</si>
  <si>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</si>
  <si>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</si>
  <si>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</si>
  <si>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</si>
  <si>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</si>
  <si>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</si>
  <si>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</si>
  <si>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</si>
  <si>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</si>
  <si>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</si>
  <si>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</si>
  <si>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</si>
  <si>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</si>
  <si>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</si>
  <si>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</si>
  <si>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</si>
  <si>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</si>
  <si>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</si>
  <si>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</si>
  <si>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</si>
  <si>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</si>
  <si>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</si>
  <si>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</si>
  <si>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</si>
  <si>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</si>
  <si>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</si>
  <si>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</si>
  <si>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</si>
  <si>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</si>
  <si>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</si>
  <si>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</si>
  <si>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</si>
  <si>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</si>
  <si>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</si>
  <si>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</si>
  <si>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</si>
  <si>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</si>
  <si>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</si>
  <si>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</si>
  <si>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</si>
  <si>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</si>
  <si>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</si>
  <si>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</si>
  <si>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</si>
  <si>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</si>
  <si>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</si>
  <si>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</si>
  <si>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</si>
  <si>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</si>
  <si>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</si>
  <si>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</si>
  <si>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</si>
  <si>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</si>
  <si>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</si>
  <si>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</si>
  <si>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</si>
  <si>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</si>
  <si>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</si>
  <si>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</si>
  <si>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</si>
  <si>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</si>
  <si>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</si>
  <si>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</si>
  <si>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</si>
  <si>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</si>
  <si>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</si>
  <si>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</si>
  <si>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</si>
  <si>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</si>
  <si>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</si>
  <si>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</si>
  <si>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</si>
  <si>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</si>
  <si>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</si>
  <si>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</si>
  <si>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</si>
  <si>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</si>
  <si>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</si>
  <si>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</si>
  <si>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</si>
  <si>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</si>
  <si>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</si>
  <si>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</si>
  <si>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</si>
  <si>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</si>
  <si>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</si>
  <si>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</si>
  <si>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</si>
  <si>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</si>
  <si>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</si>
  <si>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</si>
  <si>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</si>
  <si>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</si>
  <si>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</si>
  <si>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</si>
  <si>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</si>
  <si>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</si>
  <si>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</si>
  <si>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</si>
  <si>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</si>
  <si>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</si>
  <si>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</si>
  <si>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</si>
  <si>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</si>
  <si>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</si>
  <si>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</si>
  <si>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</si>
  <si>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</si>
  <si>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</si>
  <si>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</si>
  <si>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</si>
  <si>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</si>
  <si>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</si>
  <si>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</si>
  <si>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</si>
  <si>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</si>
  <si>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</si>
  <si>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</si>
  <si>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</si>
  <si>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</si>
  <si>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</si>
  <si>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</si>
  <si>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</si>
  <si>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</si>
  <si>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</si>
  <si>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</si>
  <si>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</si>
  <si>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</si>
  <si>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</si>
  <si>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</si>
  <si>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</si>
  <si>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</si>
  <si>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</si>
  <si>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</si>
  <si>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</si>
  <si>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</si>
  <si>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</si>
  <si>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</si>
  <si>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</si>
  <si>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</si>
  <si>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</si>
  <si>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</si>
  <si>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</si>
  <si>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</si>
  <si>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</si>
  <si>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</si>
  <si>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</si>
  <si>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</si>
  <si>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</si>
  <si>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</si>
  <si>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</si>
  <si>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</si>
  <si>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</si>
  <si>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</si>
  <si>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</si>
  <si>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</si>
  <si>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</si>
  <si>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</si>
  <si>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</si>
  <si>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</si>
  <si>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</si>
  <si>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</si>
  <si>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</si>
  <si>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</si>
  <si>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</si>
  <si>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</si>
  <si>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</si>
  <si>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</si>
  <si>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</si>
  <si>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</si>
  <si>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</si>
  <si>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</si>
  <si>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</si>
  <si>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</si>
  <si>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</si>
  <si>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</si>
  <si>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</si>
  <si>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</si>
  <si>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</si>
  <si>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</si>
  <si>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</si>
  <si>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</si>
  <si>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</si>
  <si>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</si>
  <si>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</si>
  <si>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</si>
  <si>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</si>
  <si>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</si>
  <si>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</si>
  <si>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</si>
  <si>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</si>
  <si>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</si>
  <si>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</si>
  <si>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</si>
  <si>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</si>
  <si>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</si>
  <si>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</si>
  <si>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</si>
  <si>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</si>
  <si>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</si>
  <si>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</si>
  <si>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</si>
  <si>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</si>
  <si>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</si>
  <si>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</si>
  <si>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</si>
  <si>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</si>
  <si>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</si>
  <si>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</si>
  <si>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</si>
  <si>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</si>
  <si>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</si>
  <si>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</si>
  <si>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</si>
  <si>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</si>
  <si>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</si>
  <si>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</si>
  <si>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</si>
  <si>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</si>
  <si>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</si>
  <si>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</si>
  <si>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</si>
  <si>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</si>
  <si>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</si>
  <si>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</si>
  <si>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</si>
  <si>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</si>
  <si>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</si>
  <si>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</si>
  <si>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</si>
  <si>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</si>
  <si>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</si>
  <si>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</si>
  <si>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</si>
  <si>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</si>
  <si>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</si>
  <si>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</si>
  <si>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</si>
  <si>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</si>
  <si>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</si>
  <si>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</si>
  <si>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</si>
  <si>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</si>
  <si>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</si>
  <si>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</si>
  <si>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</si>
  <si>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</si>
  <si>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</si>
  <si>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</si>
  <si>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</si>
  <si>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</si>
  <si>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</si>
  <si>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</si>
  <si>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</si>
  <si>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</si>
  <si>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</si>
  <si>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</si>
  <si>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</si>
  <si>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</si>
  <si>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</si>
  <si>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</si>
  <si>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</si>
  <si>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</si>
  <si>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</si>
  <si>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</si>
  <si>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</si>
  <si>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</si>
  <si>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</si>
  <si>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</si>
  <si>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</si>
  <si>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</si>
  <si>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</si>
  <si>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</si>
  <si>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</si>
  <si>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</si>
  <si>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</si>
  <si>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</si>
  <si>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</si>
  <si>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</si>
  <si>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</si>
  <si>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</si>
  <si>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</si>
  <si>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</si>
  <si>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</si>
  <si>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</si>
  <si>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</si>
  <si>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</si>
  <si>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</si>
  <si>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</si>
  <si>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</si>
  <si>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</si>
  <si>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</si>
  <si>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</si>
  <si>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</si>
  <si>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</si>
  <si>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</si>
  <si>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</si>
  <si>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</si>
  <si>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</si>
  <si>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</si>
  <si>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</si>
  <si>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</si>
  <si>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</si>
  <si>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</si>
  <si>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</si>
  <si>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</si>
  <si>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</si>
  <si>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</si>
  <si>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</si>
  <si>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</si>
  <si>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</si>
  <si>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</si>
  <si>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</si>
  <si>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</si>
  <si>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</si>
  <si>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</si>
  <si>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</si>
  <si>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</si>
  <si>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</si>
  <si>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</si>
  <si>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</si>
  <si>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</si>
  <si>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</si>
  <si>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</si>
  <si>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</si>
  <si>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</si>
  <si>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</si>
  <si>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</si>
  <si>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</si>
  <si>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</si>
  <si>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</si>
  <si>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</si>
  <si>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</si>
  <si>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</si>
  <si>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</si>
  <si>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</si>
  <si>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</si>
  <si>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</si>
  <si>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</si>
  <si>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</si>
  <si>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</si>
  <si>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</si>
  <si>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</si>
  <si>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</si>
  <si>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</si>
  <si>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</si>
  <si>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</si>
  <si>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</si>
  <si>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</si>
  <si>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</si>
  <si>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</si>
  <si>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</si>
  <si>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</si>
  <si>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</si>
  <si>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</si>
  <si>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</si>
  <si>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</si>
  <si>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</si>
  <si>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</si>
  <si>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</si>
  <si>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</si>
  <si>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</si>
  <si>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</si>
  <si>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</si>
  <si>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</si>
  <si>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</si>
  <si>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</si>
  <si>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</si>
  <si>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</si>
  <si>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</si>
  <si>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</si>
  <si>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</si>
  <si>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</si>
  <si>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</si>
  <si>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</si>
  <si>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</si>
  <si>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</si>
  <si>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</si>
  <si>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</si>
  <si>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</si>
  <si>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</si>
  <si>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</si>
  <si>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</si>
  <si>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</si>
  <si>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</si>
  <si>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</si>
  <si>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</si>
  <si>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</si>
  <si>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</si>
  <si>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</si>
  <si>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</si>
  <si>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</si>
  <si>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</si>
  <si>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</si>
  <si>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</si>
  <si>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</si>
  <si>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</si>
  <si>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</si>
  <si>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</si>
  <si>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</si>
  <si>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</si>
  <si>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</si>
  <si>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</si>
  <si>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</si>
  <si>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</si>
  <si>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</si>
  <si>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</si>
  <si>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</si>
  <si>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</si>
  <si>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</si>
  <si>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</si>
  <si>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</si>
  <si>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</si>
  <si>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</si>
  <si>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</si>
  <si>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</si>
  <si>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</si>
  <si>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</si>
  <si>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</si>
  <si>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</si>
  <si>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</si>
  <si>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</si>
  <si>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</si>
  <si>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</si>
  <si>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</si>
  <si>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</si>
  <si>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</si>
  <si>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</si>
  <si>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</si>
  <si>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</si>
  <si>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</si>
  <si>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</si>
  <si>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</si>
  <si>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</si>
  <si>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</si>
  <si>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</si>
  <si>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</si>
  <si>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</si>
  <si>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</si>
  <si>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</si>
  <si>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</si>
  <si>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</si>
  <si>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</si>
  <si>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</si>
  <si>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</si>
  <si>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</si>
  <si>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</si>
  <si>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</si>
  <si>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</si>
  <si>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</si>
  <si>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</si>
  <si>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</si>
  <si>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</si>
  <si>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</si>
  <si>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</si>
  <si>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</si>
  <si>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</si>
  <si>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</si>
  <si>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</si>
  <si>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</si>
  <si>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</si>
  <si>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</si>
  <si>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</si>
  <si>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</si>
  <si>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</si>
  <si>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</si>
  <si>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</si>
  <si>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</si>
  <si>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</si>
  <si>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</si>
  <si>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</si>
  <si>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</si>
  <si>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</si>
  <si>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</si>
  <si>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</si>
  <si>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</si>
  <si>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</si>
  <si>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</si>
  <si>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</si>
  <si>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</si>
  <si>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</si>
  <si>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</si>
  <si>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</si>
  <si>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</si>
  <si>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</si>
  <si>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</si>
  <si>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</si>
  <si>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</si>
  <si>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</si>
  <si>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</si>
  <si>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</si>
  <si>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</si>
  <si>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</si>
  <si>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</si>
  <si>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</si>
  <si>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</si>
  <si>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</si>
  <si>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</si>
  <si>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</si>
  <si>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</si>
  <si>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</si>
  <si>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</si>
  <si>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</si>
  <si>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</si>
  <si>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</si>
  <si>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</si>
  <si>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</si>
  <si>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</si>
  <si>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</si>
  <si>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</si>
  <si>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</si>
  <si>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</si>
  <si>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</si>
  <si>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</si>
  <si>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</si>
  <si>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</si>
  <si>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</si>
  <si>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</si>
  <si>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</si>
  <si>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</si>
  <si>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</si>
  <si>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</si>
  <si>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</si>
  <si>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</si>
  <si>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</si>
  <si>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</si>
  <si>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</si>
  <si>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</si>
  <si>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</si>
  <si>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</si>
  <si>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</si>
  <si>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</si>
  <si>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</si>
  <si>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</si>
  <si>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</si>
  <si>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</si>
  <si>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</si>
  <si>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</si>
  <si>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</si>
  <si>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</si>
  <si>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</si>
  <si>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</si>
  <si>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</si>
  <si>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</si>
  <si>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</si>
  <si>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</si>
  <si>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</si>
  <si>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</si>
  <si>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</si>
  <si>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</si>
  <si>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</si>
  <si>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</si>
  <si>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</si>
  <si>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</si>
  <si>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</si>
  <si>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</si>
  <si>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</si>
  <si>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</si>
  <si>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</si>
  <si>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</si>
  <si>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</si>
  <si>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</si>
  <si>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</si>
  <si>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</si>
  <si>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</si>
  <si>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</si>
  <si>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</si>
  <si>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</si>
  <si>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</si>
  <si>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</si>
  <si>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</si>
  <si>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</si>
  <si>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</si>
  <si>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</si>
  <si>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</si>
  <si>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</si>
  <si>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</si>
  <si>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</si>
  <si>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</si>
  <si>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</si>
  <si>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</si>
  <si>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</si>
  <si>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</si>
  <si>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</si>
  <si>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</si>
  <si>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</si>
  <si>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</si>
  <si>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</si>
  <si>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</si>
  <si>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</si>
  <si>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</si>
  <si>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</si>
  <si>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</si>
  <si>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</si>
  <si>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</si>
  <si>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</si>
  <si>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</si>
  <si>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</si>
  <si>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</si>
  <si>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</si>
  <si>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</si>
  <si>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</si>
  <si>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</si>
  <si>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</si>
  <si>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</si>
  <si>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</si>
  <si>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</si>
  <si>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</si>
  <si>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</si>
  <si>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</si>
  <si>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</si>
  <si>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</si>
  <si>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</si>
  <si>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</si>
  <si>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</si>
  <si>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</si>
  <si>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</si>
  <si>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</si>
  <si>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</si>
  <si>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</si>
  <si>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</si>
  <si>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</si>
  <si>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</si>
  <si>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</si>
  <si>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</si>
  <si>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</si>
  <si>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</si>
  <si>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</si>
  <si>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</si>
  <si>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</si>
  <si>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</si>
  <si>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</si>
  <si>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</si>
  <si>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</si>
  <si>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</si>
  <si>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</si>
  <si>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</si>
  <si>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</si>
  <si>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</si>
  <si>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</si>
  <si>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</si>
  <si>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</si>
  <si>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</si>
  <si>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</si>
  <si>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</si>
  <si>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</si>
  <si>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</si>
  <si>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</si>
  <si>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</si>
  <si>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</si>
  <si>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</si>
  <si>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</si>
  <si>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</si>
  <si>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</si>
  <si>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</si>
  <si>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</si>
  <si>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</si>
  <si>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</si>
  <si>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</si>
  <si>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</si>
  <si>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</si>
  <si>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</si>
  <si>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</si>
  <si>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</si>
  <si>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</si>
  <si>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</si>
  <si>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</si>
  <si>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</si>
  <si>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</si>
  <si>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</si>
  <si>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</si>
  <si>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</si>
  <si>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</si>
  <si>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</si>
  <si>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</si>
  <si>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</si>
  <si>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</si>
  <si>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</si>
  <si>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</si>
  <si>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</si>
  <si>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</si>
  <si>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</si>
  <si>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</si>
  <si>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</si>
  <si>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</si>
  <si>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</si>
  <si>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</si>
  <si>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</si>
  <si>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</si>
  <si>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</si>
  <si>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</si>
  <si>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</si>
  <si>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</si>
  <si>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</si>
  <si>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</si>
  <si>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</si>
  <si>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</si>
  <si>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</si>
  <si>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</si>
  <si>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</si>
  <si>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</si>
  <si>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</si>
  <si>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</si>
  <si>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</si>
  <si>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</si>
  <si>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</si>
  <si>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</si>
  <si>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</si>
  <si>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</si>
  <si>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</si>
  <si>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</si>
  <si>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</si>
  <si>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</si>
  <si>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</si>
  <si>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</si>
  <si>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</si>
  <si>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</si>
  <si>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</si>
  <si>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</si>
  <si>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</si>
  <si>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</si>
  <si>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</si>
  <si>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</si>
  <si>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</si>
  <si>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</si>
  <si>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</si>
  <si>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</si>
  <si>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</si>
  <si>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</si>
  <si>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</si>
  <si>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</si>
  <si>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</si>
  <si>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</si>
  <si>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</si>
  <si>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</si>
  <si>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</si>
  <si>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</si>
  <si>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</si>
  <si>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</si>
  <si>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</si>
  <si>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</si>
  <si>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</si>
  <si>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</si>
  <si>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</si>
  <si>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</si>
  <si>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</si>
  <si>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</si>
  <si>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</si>
  <si>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</si>
  <si>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</si>
  <si>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</si>
  <si>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</si>
  <si>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</si>
  <si>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</si>
  <si>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</si>
  <si>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</si>
  <si>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</si>
  <si>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</si>
  <si>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</si>
  <si>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</si>
  <si>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</si>
  <si>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</si>
  <si>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</si>
  <si>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</si>
  <si>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</si>
  <si>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</si>
  <si>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</si>
  <si>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</si>
  <si>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</si>
  <si>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</si>
  <si>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</si>
  <si>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</si>
  <si>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</si>
  <si>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</si>
  <si>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</si>
  <si>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</si>
  <si>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</si>
  <si>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</si>
  <si>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</si>
  <si>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</si>
  <si>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</si>
  <si>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</si>
  <si>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</si>
  <si>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</si>
  <si>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</si>
  <si>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</si>
  <si>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</si>
  <si>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</si>
  <si>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</si>
  <si>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</si>
  <si>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</si>
  <si>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</si>
  <si>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</si>
  <si>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</si>
  <si>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</si>
  <si>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</si>
  <si>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</si>
  <si>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</si>
  <si>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</si>
  <si>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</si>
  <si>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</si>
  <si>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</si>
  <si>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</si>
  <si>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</si>
  <si>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</si>
  <si>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</si>
  <si>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</si>
  <si>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</si>
  <si>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</si>
  <si>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</si>
  <si>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</si>
  <si>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</si>
  <si>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</si>
  <si>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</si>
  <si>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</si>
  <si>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</si>
  <si>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</si>
  <si>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</si>
  <si>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</si>
  <si>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</si>
  <si>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</si>
  <si>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</si>
  <si>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</si>
  <si>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</si>
  <si>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</si>
  <si>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</si>
  <si>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</si>
  <si>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</si>
  <si>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</si>
  <si>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</si>
  <si>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</si>
  <si>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</si>
  <si>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</si>
  <si>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</si>
  <si>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</si>
  <si>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</si>
  <si>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</si>
  <si>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</si>
  <si>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</si>
  <si>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</si>
  <si>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</si>
  <si>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</si>
  <si>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</si>
  <si>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</si>
  <si>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</si>
  <si>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</si>
  <si>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</si>
  <si>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</si>
  <si>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</si>
  <si>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</si>
  <si>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</si>
  <si>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</si>
  <si>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</si>
  <si>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</si>
  <si>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</si>
  <si>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</si>
  <si>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</si>
  <si>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</si>
  <si>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</si>
  <si>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</si>
  <si>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</si>
  <si>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</si>
  <si>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</si>
  <si>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</si>
  <si>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</si>
  <si>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</si>
  <si>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</si>
  <si>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</si>
  <si>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</si>
  <si>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</si>
  <si>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</si>
  <si>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</si>
  <si>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</si>
  <si>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</si>
  <si>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</si>
  <si>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</si>
  <si>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</si>
  <si>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</si>
  <si>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</si>
  <si>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</si>
  <si>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</si>
  <si>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</si>
  <si>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</si>
  <si>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</si>
  <si>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</si>
  <si>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</si>
  <si>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</si>
  <si>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</si>
  <si>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</si>
  <si>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</si>
  <si>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</si>
  <si>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</si>
  <si>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</si>
  <si>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</si>
  <si>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</si>
  <si>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</si>
  <si>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</si>
  <si>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</si>
  <si>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</si>
  <si>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</si>
  <si>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</si>
  <si>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</si>
  <si>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</si>
  <si>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</si>
  <si>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</si>
  <si>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</si>
  <si>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</si>
  <si>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</si>
  <si>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</si>
  <si>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</si>
  <si>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</si>
  <si>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</si>
  <si>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</si>
  <si>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</si>
  <si>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</si>
  <si>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</si>
  <si>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</si>
  <si>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</si>
  <si>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</si>
  <si>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</si>
  <si>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</si>
  <si>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</si>
  <si>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</si>
  <si>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</si>
  <si>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</si>
  <si>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</si>
  <si>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</si>
  <si>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</si>
  <si>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</si>
  <si>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</si>
  <si>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</si>
  <si>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</si>
  <si>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</si>
  <si>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</si>
  <si>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</si>
  <si>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</si>
  <si>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</si>
  <si>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</si>
  <si>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</si>
  <si>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</si>
  <si>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</si>
  <si>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</si>
  <si>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</si>
  <si>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</si>
  <si>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</si>
  <si>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</si>
  <si>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</si>
  <si>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</si>
  <si>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</si>
  <si>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</si>
  <si>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</si>
  <si>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</si>
  <si>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</si>
  <si>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</si>
  <si>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</si>
  <si>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</si>
  <si>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</si>
  <si>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</si>
  <si>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</si>
  <si>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</si>
  <si>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</si>
  <si>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</si>
  <si>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</si>
  <si>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</si>
  <si>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</si>
  <si>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</si>
  <si>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</si>
  <si>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</si>
  <si>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</si>
  <si>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</si>
  <si>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</si>
  <si>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</si>
  <si>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</si>
  <si>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</si>
  <si>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</si>
  <si>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</si>
  <si>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</si>
  <si>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</si>
  <si>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</si>
  <si>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</si>
  <si>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</si>
  <si>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</si>
  <si>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</si>
  <si>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</si>
  <si>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</si>
  <si>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</si>
  <si>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</si>
  <si>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</si>
  <si>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</si>
  <si>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</si>
  <si>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</si>
  <si>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</si>
  <si>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</si>
  <si>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</si>
  <si>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</si>
  <si>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</si>
  <si>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</si>
  <si>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</si>
  <si>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</si>
  <si>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</si>
  <si>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</si>
  <si>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</si>
  <si>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</si>
  <si>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</si>
  <si>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</si>
  <si>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</si>
  <si>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</si>
  <si>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</si>
  <si>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</si>
  <si>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</si>
  <si>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</si>
  <si>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</si>
  <si>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</si>
  <si>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</si>
  <si>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</si>
  <si>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</si>
  <si>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</si>
  <si>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</si>
  <si>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</si>
  <si>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</si>
  <si>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</si>
  <si>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</si>
  <si>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</si>
  <si>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</si>
  <si>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</si>
  <si>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</si>
  <si>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</si>
  <si>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</si>
  <si>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</si>
  <si>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</si>
  <si>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</si>
  <si>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</si>
  <si>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</si>
  <si>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</si>
  <si>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</si>
  <si>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</si>
  <si>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</si>
  <si>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</si>
  <si>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</si>
  <si>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</si>
  <si>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</si>
  <si>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</si>
  <si>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</si>
  <si>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</si>
  <si>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</si>
  <si>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</si>
  <si>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</si>
  <si>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</si>
  <si>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</si>
  <si>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</si>
  <si>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</si>
  <si>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</si>
  <si>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</si>
  <si>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</si>
  <si>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</si>
  <si>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</si>
  <si>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</si>
  <si>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</si>
  <si>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</si>
  <si>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</si>
  <si>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</si>
  <si>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</si>
  <si>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</si>
  <si>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</si>
  <si>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</si>
  <si>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</si>
  <si>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</si>
  <si>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</si>
  <si>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</si>
  <si>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</si>
  <si>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</si>
  <si>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</si>
  <si>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</si>
  <si>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</si>
  <si>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</si>
  <si>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</si>
  <si>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</si>
  <si>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</si>
  <si>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</si>
  <si>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</si>
  <si>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</si>
  <si>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</si>
  <si>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</si>
  <si>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</si>
  <si>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</si>
  <si>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</si>
  <si>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</si>
  <si>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</si>
  <si>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</si>
  <si>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</si>
  <si>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</si>
  <si>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</si>
  <si>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</si>
  <si>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</si>
  <si>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</si>
  <si>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</si>
  <si>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</si>
  <si>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</si>
  <si>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</si>
  <si>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</si>
  <si>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</si>
  <si>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</si>
  <si>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</si>
  <si>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</si>
  <si>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</si>
  <si>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</si>
  <si>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</si>
  <si>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</si>
  <si>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</si>
  <si>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</si>
  <si>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</si>
  <si>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</si>
  <si>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</si>
  <si>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</si>
  <si>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</si>
  <si>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</si>
  <si>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</si>
  <si>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</si>
  <si>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</si>
  <si>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</si>
  <si>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</si>
  <si>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</si>
  <si>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</si>
  <si>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</si>
  <si>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</si>
  <si>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</si>
  <si>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</si>
  <si>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</si>
  <si>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</si>
  <si>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</si>
  <si>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</si>
  <si>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</si>
  <si>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</si>
  <si>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</si>
  <si>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</si>
  <si>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</si>
  <si>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</si>
  <si>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</si>
  <si>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</si>
  <si>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</si>
  <si>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</si>
  <si>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</si>
  <si>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</si>
  <si>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</si>
  <si>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</si>
  <si>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</si>
  <si>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</si>
  <si>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</si>
  <si>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</si>
  <si>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</si>
  <si>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</si>
  <si>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</si>
  <si>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</si>
  <si>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</si>
  <si>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</si>
  <si>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</si>
  <si>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</si>
  <si>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</si>
  <si>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</si>
  <si>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</si>
  <si>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</si>
  <si>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</si>
  <si>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</si>
  <si>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</si>
  <si>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</si>
  <si>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</si>
  <si>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</si>
  <si>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</si>
  <si>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</si>
  <si>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</si>
  <si>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</si>
  <si>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</si>
  <si>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</si>
  <si>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</si>
  <si>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</si>
  <si>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</si>
  <si>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</si>
  <si>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</si>
  <si>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</si>
  <si>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</si>
  <si>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</si>
  <si>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</si>
  <si>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</si>
  <si>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</si>
  <si>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</si>
  <si>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</si>
  <si>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</si>
  <si>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</si>
  <si>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</si>
  <si>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</si>
  <si>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</si>
  <si>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</si>
  <si>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</si>
  <si>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</si>
  <si>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</si>
  <si>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</si>
  <si>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</si>
  <si>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</si>
  <si>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</si>
  <si>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</si>
  <si>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</si>
  <si>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</si>
  <si>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</si>
  <si>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</si>
  <si>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</si>
  <si>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</si>
  <si>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</si>
  <si>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</si>
  <si>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</si>
  <si>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</si>
  <si>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</si>
  <si>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</si>
  <si>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</si>
  <si>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</si>
  <si>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</si>
  <si>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</si>
  <si>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</si>
  <si>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</si>
  <si>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</si>
  <si>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</si>
  <si>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</si>
  <si>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</si>
  <si>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</si>
  <si>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</si>
  <si>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</si>
  <si>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</si>
  <si>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</si>
  <si>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</si>
  <si>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</si>
  <si>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</si>
  <si>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</si>
  <si>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</si>
  <si>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</si>
  <si>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</si>
  <si>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</si>
  <si>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</si>
  <si>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</si>
  <si>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</si>
  <si>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</si>
  <si>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</si>
  <si>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</si>
  <si>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</si>
  <si>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</si>
  <si>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</si>
  <si>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</si>
  <si>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</si>
  <si>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</si>
  <si>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</si>
  <si>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</si>
  <si>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</si>
  <si>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</si>
  <si>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</si>
  <si>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</si>
  <si>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</si>
  <si>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</si>
  <si>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</si>
  <si>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</si>
  <si>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</si>
  <si>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</si>
  <si>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</si>
  <si>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</si>
  <si>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</si>
  <si>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</si>
  <si>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</si>
  <si>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</si>
  <si>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</si>
  <si>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</si>
  <si>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</si>
  <si>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</si>
  <si>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</si>
  <si>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</si>
  <si>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</si>
  <si>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</si>
  <si>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</si>
  <si>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</si>
  <si>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</si>
  <si>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</si>
  <si>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</si>
  <si>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</si>
  <si>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</si>
  <si>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</si>
  <si>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</si>
  <si>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</si>
  <si>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</si>
  <si>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</si>
  <si>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</si>
  <si>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</si>
  <si>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</si>
  <si>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</si>
  <si>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</si>
  <si>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</si>
  <si>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</si>
  <si>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</si>
  <si>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</si>
  <si>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</si>
  <si>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</si>
  <si>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</si>
  <si>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</si>
  <si>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</si>
  <si>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</si>
  <si>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</si>
  <si>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</si>
  <si>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</si>
  <si>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</si>
  <si>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</si>
  <si>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</si>
  <si>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</si>
  <si>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</si>
  <si>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</si>
  <si>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</si>
  <si>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</si>
  <si>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</si>
  <si>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</si>
  <si>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</si>
  <si>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</si>
  <si>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</si>
  <si>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</si>
  <si>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</si>
  <si>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</si>
  <si>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</si>
  <si>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</si>
  <si>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</si>
  <si>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</si>
  <si>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</si>
  <si>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</si>
  <si>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</si>
  <si>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</si>
  <si>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</si>
  <si>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</si>
  <si>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</si>
  <si>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</si>
  <si>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</si>
  <si>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</si>
  <si>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</si>
  <si>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</si>
  <si>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</si>
  <si>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</si>
  <si>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</si>
  <si>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</si>
  <si>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</si>
  <si>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</si>
  <si>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</si>
  <si>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</si>
  <si>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</si>
  <si>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</si>
  <si>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</si>
  <si>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</si>
  <si>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</si>
  <si>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</si>
  <si>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</si>
  <si>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</si>
  <si>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</si>
  <si>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</si>
  <si>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</si>
  <si>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</si>
  <si>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</si>
  <si>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</si>
  <si>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</si>
  <si>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</si>
  <si>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</si>
  <si>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</si>
  <si>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</si>
  <si>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</si>
  <si>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</si>
  <si>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</si>
  <si>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</si>
  <si>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</si>
  <si>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</si>
  <si>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</si>
  <si>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</si>
  <si>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</si>
  <si>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</si>
  <si>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</si>
  <si>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</si>
  <si>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</si>
  <si>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</si>
  <si>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</si>
  <si>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</si>
  <si>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</si>
  <si>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</si>
  <si>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</si>
  <si>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</si>
  <si>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</si>
  <si>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</si>
  <si>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</si>
  <si>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</si>
  <si>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</si>
  <si>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</si>
  <si>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</si>
  <si>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</si>
  <si>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</si>
  <si>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</si>
  <si>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</si>
  <si>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</si>
  <si>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</si>
  <si>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</si>
  <si>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</si>
  <si>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</si>
  <si>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</si>
  <si>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</si>
  <si>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</si>
  <si>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</si>
  <si>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</si>
  <si>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</si>
  <si>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</si>
  <si>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</si>
  <si>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</si>
  <si>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</si>
  <si>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</si>
  <si>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</si>
  <si>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</si>
  <si>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</si>
  <si>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</si>
  <si>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</si>
  <si>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</si>
  <si>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</si>
  <si>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</si>
  <si>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</si>
  <si>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</si>
  <si>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</si>
  <si>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</si>
  <si>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</si>
  <si>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</si>
  <si>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</si>
  <si>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</si>
  <si>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</si>
  <si>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</si>
  <si>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</si>
  <si>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</si>
  <si>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</si>
  <si>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</si>
  <si>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</si>
  <si>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</si>
  <si>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</si>
  <si>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</si>
  <si>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</si>
  <si>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</si>
  <si>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</si>
  <si>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</si>
  <si>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</si>
  <si>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</si>
  <si>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</si>
  <si>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</si>
  <si>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</si>
  <si>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</si>
  <si>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</si>
  <si>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</si>
  <si>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</si>
  <si>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</si>
  <si>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</si>
  <si>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</si>
  <si>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</si>
  <si>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</si>
  <si>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</si>
  <si>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</si>
  <si>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</si>
  <si>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</si>
  <si>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</si>
  <si>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</si>
  <si>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</si>
  <si>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</si>
  <si>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</si>
  <si>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</si>
  <si>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</si>
  <si>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</si>
  <si>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</si>
  <si>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</si>
  <si>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</si>
  <si>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</si>
  <si>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</si>
  <si>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</si>
  <si>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</si>
  <si>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</si>
  <si>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</si>
  <si>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</si>
  <si>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</si>
  <si>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</si>
  <si>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</si>
  <si>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</si>
  <si>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</si>
  <si>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</si>
  <si>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</si>
  <si>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</si>
  <si>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</si>
  <si>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</si>
  <si>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</si>
  <si>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</si>
  <si>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</si>
  <si>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</si>
  <si>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</si>
  <si>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</si>
  <si>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</si>
  <si>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</si>
  <si>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</si>
  <si>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</si>
  <si>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</si>
  <si>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</si>
  <si>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</si>
  <si>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</si>
  <si>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</si>
  <si>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</si>
  <si>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</si>
  <si>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</si>
  <si>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</si>
  <si>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</si>
  <si>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</si>
  <si>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</si>
  <si>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</si>
  <si>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</si>
  <si>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</si>
  <si>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</si>
  <si>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</si>
  <si>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</si>
  <si>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</si>
  <si>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</si>
  <si>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</si>
  <si>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</si>
  <si>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</si>
  <si>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</si>
  <si>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</si>
  <si>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</si>
  <si>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</si>
  <si>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</si>
  <si>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</si>
  <si>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</si>
  <si>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</si>
  <si>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</si>
  <si>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</si>
  <si>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</si>
  <si>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</si>
  <si>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</si>
  <si>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</si>
  <si>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</si>
  <si>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</si>
  <si>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</si>
  <si>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</si>
  <si>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</si>
  <si>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</si>
  <si>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</si>
  <si>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</si>
  <si>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</si>
  <si>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</si>
  <si>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</si>
  <si>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</si>
  <si>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</si>
  <si>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</si>
  <si>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</si>
  <si>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</si>
  <si>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</si>
  <si>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</si>
  <si>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</si>
  <si>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</si>
  <si>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</si>
  <si>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</si>
  <si>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</si>
  <si>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</si>
  <si>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</si>
  <si>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</si>
  <si>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</si>
  <si>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</si>
  <si>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</si>
  <si>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</si>
  <si>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</si>
  <si>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</si>
  <si>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</si>
  <si>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</si>
  <si>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</si>
  <si>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</si>
  <si>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</si>
  <si>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</si>
  <si>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</si>
  <si>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</si>
  <si>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</si>
  <si>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</si>
  <si>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</si>
  <si>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</si>
  <si>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</si>
  <si>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</si>
  <si>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</si>
  <si>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</si>
  <si>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</si>
  <si>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</si>
  <si>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</si>
  <si>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</si>
  <si>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</si>
  <si>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</si>
  <si>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</si>
  <si>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</si>
  <si>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</si>
  <si>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</si>
  <si>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</si>
  <si>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</si>
  <si>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</si>
  <si>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</si>
  <si>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</si>
  <si>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</si>
  <si>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</si>
  <si>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</si>
  <si>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</si>
  <si>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</si>
  <si>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</si>
  <si>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</si>
  <si>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</si>
  <si>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</si>
  <si>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</si>
  <si>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</si>
  <si>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</si>
  <si>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</si>
  <si>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</si>
  <si>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</si>
  <si>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</si>
  <si>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</si>
  <si>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</si>
  <si>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</si>
  <si>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</si>
  <si>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</si>
  <si>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</si>
  <si>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</si>
  <si>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</si>
  <si>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</si>
  <si>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</si>
  <si>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</si>
  <si>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</si>
  <si>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</si>
  <si>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</si>
  <si>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</si>
  <si>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</si>
  <si>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</si>
  <si>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</si>
  <si>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</si>
  <si>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</si>
  <si>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</si>
  <si>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</si>
  <si>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</si>
  <si>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</si>
  <si>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</si>
  <si>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</si>
  <si>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</si>
  <si>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</si>
  <si>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</si>
  <si>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</si>
  <si>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</si>
  <si>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</si>
  <si>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</si>
  <si>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</si>
  <si>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</si>
  <si>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</si>
  <si>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</si>
  <si>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</si>
  <si>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</si>
  <si>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</si>
  <si>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</si>
  <si>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</si>
  <si>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</si>
  <si>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</si>
  <si>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</si>
  <si>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</si>
  <si>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</si>
  <si>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</si>
  <si>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</si>
  <si>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</si>
  <si>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</si>
  <si>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</si>
  <si>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</si>
  <si>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</si>
  <si>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</si>
  <si>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</si>
  <si>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</si>
  <si>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</si>
  <si>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</si>
  <si>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</si>
  <si>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</si>
  <si>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</si>
  <si>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</si>
  <si>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</si>
  <si>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</si>
  <si>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</si>
  <si>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</si>
  <si>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</si>
  <si>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</si>
  <si>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</si>
  <si>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</si>
  <si>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</si>
  <si>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</si>
  <si>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</si>
  <si>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</si>
  <si>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</si>
  <si>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</si>
  <si>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</si>
  <si>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</si>
  <si>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</si>
  <si>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</si>
  <si>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</si>
  <si>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</si>
  <si>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</si>
  <si>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</si>
  <si>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</si>
  <si>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</si>
  <si>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</si>
  <si>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</si>
  <si>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</si>
  <si>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</si>
  <si>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</si>
  <si>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</si>
  <si>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</si>
  <si>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</si>
  <si>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</si>
  <si>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</si>
  <si>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</si>
  <si>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</si>
  <si>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</si>
  <si>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</si>
  <si>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</si>
  <si>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</si>
  <si>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</si>
  <si>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</si>
  <si>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</si>
  <si>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</si>
  <si>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</si>
  <si>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</si>
  <si>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</si>
  <si>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</si>
  <si>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</si>
  <si>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</si>
  <si>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</si>
  <si>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</si>
  <si>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</si>
  <si>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</si>
  <si>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</si>
  <si>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</si>
  <si>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</si>
  <si>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</si>
  <si>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</si>
  <si>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</si>
  <si>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</si>
  <si>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</si>
  <si>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</si>
  <si>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</si>
  <si>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</si>
  <si>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</si>
  <si>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</si>
  <si>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</si>
  <si>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</si>
  <si>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</si>
  <si>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</si>
  <si>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</si>
  <si>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</si>
  <si>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</si>
  <si>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</si>
  <si>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</si>
  <si>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</si>
  <si>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</si>
  <si>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</si>
  <si>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</si>
  <si>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</si>
  <si>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</si>
  <si>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</si>
  <si>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</si>
  <si>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</si>
  <si>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</si>
  <si>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</si>
  <si>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</si>
  <si>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</si>
  <si>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</si>
  <si>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</si>
  <si>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</si>
  <si>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</si>
  <si>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</si>
  <si>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</si>
  <si>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</si>
  <si>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</si>
  <si>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</si>
  <si>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</si>
  <si>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</si>
  <si>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</si>
  <si>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</si>
  <si>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</si>
  <si>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</si>
  <si>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</si>
  <si>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</si>
  <si>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</si>
  <si>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</si>
  <si>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</si>
  <si>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</si>
  <si>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</si>
  <si>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</si>
  <si>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</si>
  <si>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</si>
  <si>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</si>
  <si>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</si>
  <si>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</si>
  <si>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</si>
  <si>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</si>
  <si>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</si>
  <si>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</si>
  <si>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</si>
  <si>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</si>
  <si>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</si>
  <si>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</si>
  <si>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</si>
  <si>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</si>
  <si>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</si>
  <si>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</si>
  <si>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</si>
  <si>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</si>
  <si>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</si>
  <si>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</si>
  <si>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</si>
  <si>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</si>
  <si>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</si>
  <si>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</si>
  <si>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</si>
  <si>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</si>
  <si>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</si>
  <si>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</si>
  <si>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</si>
  <si>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</si>
  <si>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</si>
  <si>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</si>
  <si>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</si>
  <si>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</si>
  <si>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</si>
  <si>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</si>
  <si>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</si>
  <si>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</si>
  <si>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</si>
  <si>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</si>
  <si>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</si>
  <si>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</si>
  <si>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</si>
  <si>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</si>
  <si>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</si>
  <si>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</si>
  <si>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</si>
  <si>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</si>
  <si>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</si>
  <si>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</si>
  <si>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</si>
  <si>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</si>
  <si>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</si>
  <si>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</si>
  <si>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</si>
  <si>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</si>
  <si>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</si>
  <si>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</si>
  <si>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</si>
  <si>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</si>
  <si>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</si>
  <si>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</si>
  <si>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</si>
  <si>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</si>
  <si>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</si>
  <si>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</si>
  <si>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</si>
  <si>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</si>
  <si>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</si>
  <si>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</si>
  <si>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</si>
  <si>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</si>
  <si>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</si>
  <si>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</si>
  <si>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</si>
  <si>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</si>
  <si>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</si>
  <si>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</si>
  <si>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</si>
  <si>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</si>
  <si>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</si>
  <si>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</si>
  <si>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</si>
  <si>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</si>
  <si>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</si>
  <si>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</si>
  <si>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</si>
  <si>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</si>
  <si>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</si>
  <si>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</si>
  <si>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</si>
  <si>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</si>
  <si>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</si>
  <si>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</si>
  <si>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</si>
  <si>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</si>
  <si>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</si>
  <si>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</si>
  <si>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</si>
  <si>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</si>
  <si>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</si>
  <si>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</si>
  <si>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</si>
  <si>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</si>
  <si>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</si>
  <si>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</si>
  <si>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</si>
  <si>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</si>
  <si>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</si>
  <si>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</si>
  <si>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</si>
  <si>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</si>
  <si>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</si>
  <si>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</si>
  <si>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</si>
  <si>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</si>
  <si>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</si>
  <si>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</si>
  <si>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</si>
  <si>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</si>
  <si>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</si>
  <si>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</si>
  <si>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</si>
  <si>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</si>
  <si>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</si>
  <si>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</si>
  <si>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</si>
  <si>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</si>
  <si>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</si>
  <si>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</si>
  <si>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</si>
  <si>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</si>
  <si>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</si>
  <si>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</si>
  <si>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</si>
  <si>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</si>
  <si>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</si>
  <si>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</si>
  <si>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</si>
  <si>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</si>
  <si>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</si>
  <si>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</si>
  <si>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</si>
  <si>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</si>
  <si>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</si>
  <si>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</si>
  <si>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</si>
  <si>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</si>
  <si>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</si>
  <si>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</si>
  <si>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</si>
  <si>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</si>
  <si>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</si>
  <si>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</si>
  <si>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</si>
  <si>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</si>
  <si>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</si>
  <si>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</si>
  <si>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</si>
  <si>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</si>
  <si>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</si>
  <si>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</si>
  <si>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</si>
  <si>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</si>
  <si>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</si>
  <si>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</si>
  <si>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</si>
  <si>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</si>
  <si>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</si>
  <si>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</si>
  <si>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</si>
  <si>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</si>
  <si>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</si>
  <si>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</si>
  <si>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</si>
  <si>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</si>
  <si>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</si>
  <si>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</si>
  <si>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</si>
  <si>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</si>
  <si>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</si>
  <si>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</si>
  <si>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</si>
  <si>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</si>
  <si>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</si>
  <si>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</si>
  <si>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</si>
  <si>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</si>
  <si>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</si>
  <si>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</si>
  <si>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</si>
  <si>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</si>
  <si>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</si>
  <si>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</si>
  <si>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</si>
  <si>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</si>
  <si>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</si>
  <si>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</si>
  <si>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</si>
  <si>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</si>
  <si>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</si>
  <si>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</si>
  <si>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</si>
  <si>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</si>
  <si>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</si>
  <si>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</si>
  <si>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</si>
  <si>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</si>
  <si>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</si>
  <si>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</si>
  <si>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</si>
  <si>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</si>
  <si>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</si>
  <si>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</si>
  <si>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</si>
  <si>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</si>
  <si>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</si>
  <si>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</si>
  <si>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</si>
  <si>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</si>
  <si>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</si>
  <si>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</si>
  <si>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</si>
  <si>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</si>
  <si>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</si>
  <si>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</si>
  <si>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</si>
  <si>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</si>
  <si>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</si>
  <si>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</si>
  <si>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</si>
  <si>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</si>
  <si>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</si>
  <si>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</si>
  <si>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</si>
  <si>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</si>
  <si>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</si>
  <si>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</si>
  <si>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</si>
  <si>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</si>
  <si>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</si>
  <si>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</si>
  <si>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</si>
  <si>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</si>
  <si>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</si>
  <si>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</si>
  <si>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</si>
  <si>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</si>
  <si>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</si>
  <si>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</si>
  <si>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</si>
  <si>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</si>
  <si>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</si>
  <si>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</si>
  <si>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</si>
  <si>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</si>
  <si>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</si>
  <si>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</si>
  <si>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</si>
  <si>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</si>
  <si>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</si>
  <si>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</si>
  <si>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</si>
  <si>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</si>
  <si>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</si>
  <si>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</si>
  <si>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</si>
  <si>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</si>
  <si>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</si>
  <si>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</si>
  <si>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</si>
  <si>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</si>
  <si>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</si>
  <si>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</si>
  <si>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</si>
  <si>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</si>
  <si>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</si>
  <si>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</si>
  <si>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</si>
  <si>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</si>
  <si>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</si>
  <si>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</si>
  <si>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</si>
  <si>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</si>
  <si>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</si>
  <si>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</si>
  <si>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</si>
  <si>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</si>
  <si>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</si>
  <si>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</si>
  <si>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</si>
  <si>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</si>
  <si>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</si>
  <si>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</si>
  <si>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</si>
  <si>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</si>
  <si>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</si>
  <si>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</si>
  <si>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</si>
  <si>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</si>
  <si>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</si>
  <si>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</si>
  <si>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</si>
  <si>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</si>
  <si>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</si>
  <si>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</si>
  <si>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</si>
  <si>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</si>
  <si>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</si>
  <si>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</si>
  <si>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</si>
  <si>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</si>
  <si>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</si>
  <si>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</si>
  <si>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</si>
  <si>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</si>
  <si>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</si>
  <si>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</si>
  <si>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</si>
  <si>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</si>
  <si>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</si>
  <si>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</si>
  <si>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</si>
  <si>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</si>
  <si>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</si>
  <si>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</si>
  <si>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</si>
  <si>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</si>
  <si>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</si>
  <si>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</si>
  <si>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</si>
  <si>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</si>
  <si>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</si>
  <si>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</si>
  <si>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</si>
  <si>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</si>
  <si>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</si>
  <si>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</si>
  <si>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</si>
  <si>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</si>
  <si>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</si>
  <si>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</si>
  <si>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</si>
  <si>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</si>
  <si>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</si>
  <si>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</si>
  <si>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</si>
  <si>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</si>
  <si>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</si>
  <si>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</si>
  <si>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</si>
  <si>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</si>
  <si>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</si>
  <si>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</si>
  <si>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</si>
  <si>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</si>
  <si>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</si>
  <si>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</si>
  <si>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</si>
  <si>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</si>
  <si>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</si>
  <si>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</si>
  <si>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</si>
  <si>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</si>
  <si>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</si>
  <si>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</si>
  <si>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</si>
  <si>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</si>
  <si>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</si>
  <si>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</si>
  <si>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</si>
  <si>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</si>
  <si>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</si>
  <si>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</si>
  <si>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</si>
  <si>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</si>
  <si>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</si>
  <si>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</si>
  <si>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</si>
  <si>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</si>
  <si>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</si>
  <si>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</si>
  <si>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</si>
  <si>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</si>
  <si>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</si>
  <si>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</si>
  <si>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</si>
  <si>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</si>
  <si>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</si>
  <si>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</si>
  <si>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</si>
  <si>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</si>
  <si>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</si>
  <si>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</si>
  <si>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</si>
  <si>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</si>
  <si>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</si>
  <si>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</si>
  <si>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</si>
  <si>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</si>
  <si>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</si>
  <si>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</si>
  <si>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</si>
  <si>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</si>
  <si>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</si>
  <si>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</si>
  <si>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</si>
  <si>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</si>
  <si>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</si>
  <si>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</si>
  <si>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</si>
  <si>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</si>
  <si>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</si>
  <si>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</si>
  <si>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</si>
  <si>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</si>
  <si>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</si>
  <si>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</si>
  <si>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</si>
  <si>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</si>
  <si>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</si>
  <si>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</si>
  <si>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</si>
  <si>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</si>
  <si>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</si>
  <si>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</si>
  <si>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</si>
  <si>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</si>
  <si>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</si>
  <si>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</si>
  <si>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</si>
  <si>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</si>
  <si>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</si>
  <si>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</si>
  <si>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</si>
  <si>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</si>
  <si>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</si>
  <si>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</si>
  <si>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</si>
  <si>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</si>
  <si>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</si>
  <si>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</si>
  <si>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</si>
  <si>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</si>
  <si>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</si>
  <si>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</si>
  <si>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</si>
  <si>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</si>
  <si>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</si>
  <si>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</si>
  <si>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</si>
  <si>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</si>
  <si>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</si>
  <si>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</si>
  <si>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</si>
  <si>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</si>
  <si>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</si>
  <si>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</si>
  <si>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</si>
  <si>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</si>
  <si>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</si>
  <si>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</si>
  <si>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</si>
  <si>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</si>
  <si>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</si>
  <si>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</si>
  <si>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</si>
  <si>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</si>
  <si>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</si>
  <si>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</si>
  <si>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</si>
  <si>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</si>
  <si>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</si>
  <si>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</si>
  <si>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</si>
  <si>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</si>
  <si>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</si>
  <si>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</si>
  <si>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</si>
  <si>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</si>
  <si>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</si>
  <si>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</si>
  <si>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</si>
  <si>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</si>
  <si>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</si>
  <si>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</si>
  <si>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</si>
  <si>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</si>
  <si>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</si>
  <si>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</si>
  <si>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</si>
  <si>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</si>
  <si>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</si>
  <si>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</si>
  <si>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</si>
  <si>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</si>
  <si>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</si>
  <si>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</si>
  <si>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</si>
  <si>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</si>
  <si>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</si>
  <si>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</si>
  <si>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</si>
  <si>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</si>
  <si>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</si>
  <si>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</si>
  <si>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</si>
  <si>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</si>
  <si>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</si>
  <si>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</si>
  <si>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</si>
  <si>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</si>
  <si>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</si>
  <si>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</si>
  <si>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</si>
  <si>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</si>
  <si>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</si>
  <si>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</si>
  <si>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</si>
  <si>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</si>
  <si>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</si>
  <si>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</si>
  <si>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</si>
  <si>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</si>
  <si>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</si>
  <si>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</si>
  <si>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</si>
  <si>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</si>
  <si>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</si>
  <si>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</si>
  <si>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</si>
  <si>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</si>
  <si>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</si>
  <si>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</si>
  <si>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</si>
  <si>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</si>
  <si>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</si>
  <si>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</si>
  <si>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</si>
  <si>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</si>
  <si>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</si>
  <si>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</si>
  <si>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</si>
  <si>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</si>
  <si>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</si>
  <si>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</si>
  <si>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</si>
  <si>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</si>
  <si>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</si>
  <si>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</si>
  <si>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</si>
  <si>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</si>
  <si>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</si>
  <si>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</si>
  <si>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</si>
  <si>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</si>
  <si>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</si>
  <si>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</si>
  <si>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</si>
  <si>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</si>
  <si>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</si>
  <si>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</si>
  <si>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</si>
  <si>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</si>
  <si>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</si>
  <si>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</si>
  <si>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</si>
  <si>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</si>
  <si>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</si>
  <si>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</si>
  <si>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</si>
  <si>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</si>
  <si>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</si>
  <si>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</si>
  <si>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</si>
  <si>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</si>
  <si>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</si>
  <si>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</si>
  <si>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</si>
  <si>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</si>
  <si>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</si>
  <si>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</si>
  <si>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</si>
  <si>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</si>
  <si>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</si>
  <si>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</si>
  <si>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</si>
  <si>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</si>
  <si>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</si>
  <si>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</si>
  <si>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</si>
  <si>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</si>
  <si>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</si>
  <si>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</si>
  <si>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</si>
  <si>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</si>
  <si>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</si>
  <si>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</si>
  <si>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</si>
  <si>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</si>
  <si>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</si>
  <si>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</si>
  <si>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</si>
  <si>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</si>
  <si>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</si>
  <si>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</si>
  <si>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</si>
  <si>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</si>
  <si>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</si>
  <si>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</si>
  <si>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</si>
  <si>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</si>
  <si>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</si>
  <si>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</si>
  <si>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</si>
  <si>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</si>
  <si>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</si>
  <si>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</si>
  <si>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</si>
  <si>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</si>
  <si>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</si>
  <si>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</si>
  <si>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</si>
  <si>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</si>
  <si>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</si>
  <si>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</si>
  <si>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</si>
  <si>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</si>
  <si>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</si>
  <si>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</si>
  <si>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</si>
  <si>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</si>
  <si>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</si>
  <si>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</si>
  <si>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</si>
  <si>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</si>
  <si>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</si>
  <si>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</si>
  <si>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</si>
  <si>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</si>
  <si>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</si>
  <si>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</si>
  <si>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</si>
  <si>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</si>
  <si>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</si>
  <si>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</si>
  <si>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</si>
  <si>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</si>
  <si>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</si>
  <si>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</si>
  <si>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</si>
  <si>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</si>
  <si>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</si>
  <si>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</si>
  <si>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</si>
  <si>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</si>
  <si>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</si>
  <si>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</si>
  <si>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</si>
  <si>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</si>
  <si>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</si>
  <si>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</si>
  <si>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</si>
  <si>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</si>
  <si>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</si>
  <si>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</si>
  <si>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</si>
  <si>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</si>
  <si>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</si>
  <si>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</si>
  <si>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</si>
  <si>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</si>
  <si>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</si>
  <si>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</si>
  <si>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</si>
  <si>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</si>
  <si>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</si>
  <si>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</si>
  <si>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</si>
  <si>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</si>
  <si>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</si>
  <si>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</si>
  <si>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</si>
  <si>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</si>
  <si>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</si>
  <si>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</si>
  <si>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</si>
  <si>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</si>
  <si>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</si>
  <si>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</si>
  <si>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</si>
  <si>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</si>
  <si>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</si>
  <si>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</si>
  <si>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</si>
  <si>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</si>
  <si>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</si>
  <si>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</si>
  <si>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</si>
  <si>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</si>
  <si>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</si>
  <si>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</si>
  <si>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</si>
  <si>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</si>
  <si>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</si>
  <si>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</si>
  <si>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</si>
  <si>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</si>
  <si>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</si>
  <si>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</si>
  <si>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</si>
  <si>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</si>
  <si>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</si>
  <si>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</si>
  <si>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</si>
  <si>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</si>
  <si>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</si>
  <si>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</si>
  <si>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</si>
  <si>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</si>
  <si>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</si>
  <si>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</si>
  <si>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</si>
  <si>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</si>
  <si>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</si>
  <si>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</si>
  <si>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</si>
  <si>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</si>
  <si>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</si>
  <si>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</si>
  <si>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</si>
  <si>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</si>
  <si>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</si>
  <si>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</si>
  <si>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</si>
  <si>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</si>
  <si>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</si>
  <si>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</si>
  <si>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</si>
  <si>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</si>
  <si>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</si>
  <si>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</si>
  <si>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</si>
  <si>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</si>
  <si>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</si>
  <si>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</si>
  <si>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</si>
  <si>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</si>
  <si>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</si>
  <si>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</si>
  <si>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</si>
  <si>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</si>
  <si>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</si>
  <si>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</si>
  <si>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</si>
  <si>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</si>
  <si>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</si>
  <si>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</si>
  <si>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</si>
  <si>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</si>
  <si>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</si>
  <si>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</si>
  <si>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</si>
  <si>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</si>
  <si>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</si>
  <si>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</si>
  <si>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</si>
  <si>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</si>
  <si>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</si>
  <si>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</si>
  <si>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</si>
  <si>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</si>
  <si>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</si>
  <si>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</si>
  <si>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</si>
  <si>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</si>
  <si>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</si>
  <si>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</si>
  <si>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</si>
  <si>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</si>
  <si>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</si>
  <si>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</si>
  <si>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</si>
  <si>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</si>
  <si>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</si>
  <si>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</si>
  <si>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</si>
  <si>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</si>
  <si>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</si>
  <si>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</si>
  <si>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</si>
  <si>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</si>
  <si>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</si>
  <si>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</si>
  <si>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</si>
  <si>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</si>
  <si>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</si>
  <si>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</si>
  <si>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</si>
  <si>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</si>
  <si>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</si>
  <si>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</si>
  <si>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</si>
  <si>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</si>
  <si>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</si>
  <si>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</si>
  <si>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</si>
  <si>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</si>
  <si>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</si>
  <si>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</si>
  <si>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</si>
  <si>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</si>
  <si>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</si>
  <si>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</si>
  <si>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</si>
  <si>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</si>
  <si>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</si>
  <si>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</si>
  <si>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</si>
  <si>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</si>
  <si>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</si>
  <si>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</si>
  <si>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</si>
  <si>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</si>
  <si>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</si>
  <si>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</si>
  <si>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</si>
  <si>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</si>
  <si>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</si>
  <si>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</si>
  <si>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</si>
  <si>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</si>
  <si>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</si>
  <si>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</si>
  <si>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</si>
  <si>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</si>
  <si>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</si>
  <si>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</si>
  <si>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</si>
  <si>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</si>
  <si>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</si>
  <si>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</si>
  <si>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</si>
  <si>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</si>
  <si>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</si>
  <si>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</si>
  <si>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</si>
  <si>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</si>
  <si>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</si>
  <si>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</si>
  <si>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</si>
  <si>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</si>
  <si>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</si>
  <si>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</si>
  <si>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</si>
  <si>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</si>
  <si>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</si>
  <si>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</si>
  <si>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</si>
  <si>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</si>
  <si>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</si>
  <si>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</si>
  <si>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</si>
  <si>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</si>
  <si>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</si>
  <si>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</si>
  <si>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</si>
  <si>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</si>
  <si>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</si>
  <si>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</si>
  <si>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</si>
  <si>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</si>
  <si>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</si>
  <si>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</si>
  <si>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</si>
  <si>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</si>
  <si>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</si>
  <si>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</si>
  <si>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</si>
  <si>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</si>
  <si>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</si>
  <si>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</si>
  <si>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</si>
  <si>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</si>
  <si>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</si>
  <si>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</si>
  <si>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</si>
  <si>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</si>
  <si>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</si>
  <si>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</si>
  <si>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</si>
  <si>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</si>
  <si>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</si>
  <si>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</si>
  <si>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</si>
  <si>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</si>
  <si>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</si>
  <si>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</si>
  <si>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</si>
  <si>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</si>
  <si>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</si>
  <si>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</si>
  <si>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</si>
  <si>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</si>
  <si>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</si>
  <si>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</si>
  <si>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</si>
  <si>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</si>
  <si>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</si>
  <si>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</si>
  <si>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</si>
  <si>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</si>
  <si>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</si>
  <si>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</si>
  <si>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</si>
  <si>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</si>
  <si>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</si>
  <si>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</si>
  <si>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</si>
  <si>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</si>
  <si>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</si>
  <si>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</si>
  <si>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</si>
  <si>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</si>
  <si>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</si>
  <si>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</si>
  <si>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</si>
  <si>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</si>
  <si>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</si>
  <si>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</si>
  <si>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</si>
  <si>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</si>
  <si>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</si>
  <si>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</si>
  <si>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</si>
  <si>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</si>
  <si>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</si>
  <si>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</si>
  <si>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</si>
  <si>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</si>
  <si>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</si>
  <si>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</si>
  <si>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</si>
  <si>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</si>
  <si>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</si>
  <si>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</si>
  <si>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</si>
  <si>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</si>
  <si>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</si>
  <si>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</si>
  <si>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</si>
  <si>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</si>
  <si>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</si>
  <si>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</si>
  <si>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</si>
  <si>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</si>
  <si>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</si>
  <si>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</si>
  <si>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</si>
  <si>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</si>
  <si>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</si>
  <si>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</si>
  <si>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</si>
  <si>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</si>
  <si>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</si>
  <si>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</si>
  <si>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</si>
  <si>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</si>
  <si>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</si>
  <si>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</si>
  <si>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</si>
  <si>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</si>
  <si>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</si>
  <si>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</si>
  <si>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</si>
  <si>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</si>
  <si>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</si>
  <si>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</si>
  <si>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</si>
  <si>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</si>
  <si>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</si>
  <si>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</si>
  <si>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</si>
  <si>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</si>
  <si>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</si>
  <si>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</si>
  <si>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</si>
  <si>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</si>
  <si>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</si>
  <si>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</si>
  <si>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</si>
  <si>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</si>
  <si>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</si>
  <si>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</si>
  <si>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</si>
  <si>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</si>
  <si>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</si>
  <si>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</si>
  <si>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</si>
  <si>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</si>
  <si>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</si>
  <si>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</si>
  <si>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</si>
  <si>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</si>
  <si>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</si>
  <si>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</si>
  <si>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</si>
  <si>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</si>
  <si>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</si>
  <si>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</si>
  <si>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</si>
  <si>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</si>
  <si>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</si>
  <si>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</si>
  <si>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</si>
  <si>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</si>
  <si>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</si>
  <si>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</si>
  <si>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</si>
  <si>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</si>
  <si>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</si>
  <si>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</si>
  <si>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</si>
  <si>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</si>
  <si>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</si>
  <si>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</si>
  <si>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</si>
  <si>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</si>
  <si>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</si>
  <si>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</si>
  <si>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</si>
  <si>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</si>
  <si>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</si>
  <si>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</si>
  <si>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</si>
  <si>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</si>
  <si>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</si>
  <si>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</si>
  <si>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</si>
  <si>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</si>
  <si>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</si>
  <si>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</si>
  <si>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</si>
  <si>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</si>
  <si>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</si>
  <si>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</si>
  <si>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</si>
  <si>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</si>
  <si>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</si>
  <si>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</si>
  <si>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</si>
  <si>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</si>
  <si>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</si>
  <si>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</si>
  <si>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</si>
  <si>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</si>
  <si>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</si>
  <si>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</si>
  <si>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</si>
  <si>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</si>
  <si>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</si>
  <si>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</si>
  <si>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</si>
  <si>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</si>
  <si>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</si>
  <si>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</si>
  <si>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</si>
  <si>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</si>
  <si>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</si>
  <si>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</si>
  <si>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</si>
  <si>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</si>
  <si>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</si>
  <si>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</si>
  <si>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</si>
  <si>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</si>
  <si>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</si>
  <si>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</si>
  <si>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</si>
  <si>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</si>
  <si>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</si>
  <si>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</si>
  <si>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</si>
  <si>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</si>
  <si>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</si>
  <si>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</si>
  <si>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</si>
  <si>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</si>
  <si>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</si>
  <si>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</si>
  <si>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</si>
  <si>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</si>
  <si>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</si>
  <si>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</si>
  <si>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</si>
  <si>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</si>
  <si>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</si>
  <si>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</si>
  <si>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</si>
  <si>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</si>
  <si>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</si>
  <si>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</si>
  <si>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</si>
  <si>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</si>
  <si>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</si>
  <si>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</si>
  <si>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</si>
  <si>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</si>
  <si>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</si>
  <si>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</si>
  <si>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</si>
  <si>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</si>
  <si>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</si>
  <si>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</si>
  <si>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</si>
  <si>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</si>
  <si>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</si>
  <si>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</si>
  <si>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</si>
  <si>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</si>
  <si>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</si>
  <si>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</si>
  <si>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</si>
  <si>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</si>
  <si>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</si>
  <si>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</si>
  <si>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</si>
  <si>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</si>
  <si>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</si>
  <si>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</si>
  <si>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</si>
  <si>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</si>
  <si>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</si>
  <si>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</si>
  <si>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</si>
  <si>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</si>
  <si>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</si>
  <si>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</si>
  <si>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</si>
  <si>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</si>
  <si>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</si>
  <si>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</si>
  <si>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</si>
  <si>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</si>
  <si>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</si>
  <si>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</si>
  <si>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</si>
  <si>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</si>
  <si>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</si>
  <si>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</si>
  <si>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</si>
  <si>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</si>
  <si>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</si>
  <si>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</si>
  <si>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</si>
  <si>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</si>
  <si>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</si>
  <si>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</si>
  <si>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</si>
  <si>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</si>
  <si>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</si>
  <si>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</si>
  <si>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</si>
  <si>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</si>
  <si>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</si>
  <si>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</si>
  <si>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</si>
  <si>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</si>
  <si>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</si>
  <si>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</si>
  <si>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</si>
  <si>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</si>
  <si>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</si>
  <si>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</si>
  <si>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</si>
  <si>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</si>
  <si>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</si>
  <si>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</si>
  <si>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</si>
  <si>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</si>
  <si>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</si>
  <si>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</si>
  <si>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</si>
  <si>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</si>
  <si>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</si>
  <si>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</si>
  <si>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</si>
  <si>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</si>
  <si>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</si>
  <si>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</si>
  <si>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</si>
  <si>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</si>
  <si>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</si>
  <si>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</si>
  <si>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</si>
  <si>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</si>
  <si>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</si>
  <si>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</si>
  <si>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</si>
  <si>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</si>
  <si>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</si>
  <si>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</si>
  <si>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</si>
  <si>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</si>
  <si>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</si>
  <si>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</si>
  <si>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</si>
  <si>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</si>
  <si>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</si>
  <si>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</si>
  <si>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</si>
  <si>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</si>
  <si>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</si>
  <si>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</si>
  <si>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</si>
  <si>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</si>
  <si>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</si>
  <si>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</si>
  <si>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</si>
  <si>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</si>
  <si>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</si>
  <si>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</si>
  <si>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</si>
  <si>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</si>
  <si>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</si>
  <si>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</si>
  <si>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</si>
  <si>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</si>
  <si>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</si>
  <si>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</si>
  <si>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</si>
  <si>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</si>
  <si>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</si>
  <si>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</si>
  <si>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</si>
  <si>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</si>
  <si>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</si>
  <si>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</si>
  <si>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</si>
  <si>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</si>
  <si>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</si>
  <si>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</si>
  <si>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</si>
  <si>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</si>
  <si>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</si>
  <si>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</si>
  <si>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</si>
  <si>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</si>
  <si>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</si>
  <si>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</si>
  <si>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</si>
  <si>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</si>
  <si>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</si>
  <si>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</si>
  <si>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</si>
  <si>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</si>
  <si>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</si>
  <si>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</si>
  <si>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</si>
  <si>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</si>
  <si>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</si>
  <si>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</si>
  <si>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</si>
  <si>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</si>
  <si>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</si>
  <si>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</si>
  <si>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</si>
  <si>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</si>
  <si>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</si>
  <si>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</si>
  <si>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</si>
  <si>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</si>
  <si>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</si>
  <si>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</si>
  <si>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</si>
  <si>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</si>
  <si>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</si>
  <si>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</si>
  <si>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</si>
  <si>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</si>
  <si>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</si>
  <si>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</si>
  <si>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</si>
  <si>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</si>
  <si>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</si>
  <si>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</si>
  <si>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</si>
  <si>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</si>
  <si>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</si>
  <si>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</si>
  <si>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</si>
  <si>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</si>
  <si>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</si>
  <si>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</si>
  <si>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</si>
  <si>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</si>
  <si>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</si>
  <si>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</si>
  <si>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</si>
  <si>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</si>
  <si>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</si>
  <si>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</si>
  <si>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</si>
  <si>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</si>
  <si>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</si>
  <si>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</si>
  <si>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</si>
  <si>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</si>
  <si>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</si>
  <si>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</si>
  <si>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</si>
  <si>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</si>
  <si>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</si>
  <si>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</si>
  <si>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</si>
  <si>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</si>
  <si>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</si>
  <si>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</si>
  <si>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</si>
  <si>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</si>
  <si>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</si>
  <si>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</si>
  <si>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</si>
  <si>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</si>
  <si>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</si>
  <si>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</si>
  <si>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</si>
  <si>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</si>
  <si>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</si>
  <si>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</si>
  <si>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</si>
  <si>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</si>
  <si>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</si>
  <si>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</si>
  <si>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</si>
  <si>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</si>
  <si>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</si>
  <si>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</si>
  <si>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</si>
  <si>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</si>
  <si>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</si>
  <si>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</si>
  <si>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</si>
  <si>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</si>
  <si>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</si>
  <si>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</si>
  <si>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</si>
  <si>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</si>
  <si>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</si>
  <si>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</si>
  <si>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</si>
  <si>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</si>
  <si>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</si>
  <si>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</si>
  <si>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</si>
  <si>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</si>
  <si>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</si>
  <si>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</si>
  <si>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</si>
  <si>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</si>
  <si>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</si>
  <si>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</si>
  <si>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</si>
  <si>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</si>
  <si>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</si>
  <si>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</si>
  <si>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</si>
  <si>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</si>
  <si>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</si>
  <si>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</si>
  <si>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</si>
  <si>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</si>
  <si>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</si>
  <si>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</si>
  <si>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</si>
  <si>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</si>
  <si>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</si>
  <si>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</si>
  <si>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</si>
  <si>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</si>
  <si>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</si>
  <si>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</si>
  <si>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</si>
  <si>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</si>
  <si>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</si>
  <si>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</si>
  <si>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</si>
  <si>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</si>
  <si>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</si>
  <si>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</si>
  <si>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</si>
  <si>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</si>
  <si>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</si>
  <si>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</si>
  <si>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</si>
  <si>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</si>
  <si>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</si>
  <si>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</si>
  <si>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</si>
  <si>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</si>
  <si>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</si>
  <si>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</si>
  <si>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</si>
  <si>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</si>
  <si>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</si>
  <si>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</si>
  <si>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</si>
  <si>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</si>
  <si>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</si>
  <si>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</si>
  <si>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</si>
  <si>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</si>
  <si>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</si>
  <si>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</si>
  <si>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</si>
  <si>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</si>
  <si>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</si>
  <si>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</si>
  <si>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</si>
  <si>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</si>
  <si>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</si>
  <si>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</si>
  <si>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</si>
  <si>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</si>
  <si>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</si>
  <si>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</si>
  <si>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</si>
  <si>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</si>
  <si>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</si>
  <si>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</si>
  <si>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</si>
  <si>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</si>
  <si>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</si>
  <si>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</si>
  <si>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</si>
  <si>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</si>
  <si>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</si>
  <si>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</si>
  <si>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</si>
  <si>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</si>
  <si>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</si>
  <si>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</si>
  <si>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</si>
  <si>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</si>
  <si>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</si>
  <si>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</si>
  <si>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</si>
  <si>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</si>
  <si>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</si>
  <si>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</si>
  <si>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</si>
  <si>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</si>
  <si>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</si>
  <si>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</si>
  <si>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</si>
  <si>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</si>
  <si>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</si>
  <si>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</si>
  <si>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</si>
  <si>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</si>
  <si>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</si>
  <si>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</si>
  <si>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</si>
  <si>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</si>
  <si>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</si>
  <si>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</si>
  <si>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</si>
  <si>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</si>
  <si>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</si>
  <si>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</si>
  <si>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</si>
  <si>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</si>
  <si>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</si>
  <si>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</si>
  <si>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</si>
  <si>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</si>
  <si>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</si>
  <si>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</si>
  <si>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</si>
  <si>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</si>
  <si>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</si>
  <si>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</si>
  <si>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</si>
  <si>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</si>
  <si>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</si>
  <si>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</si>
  <si>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</si>
  <si>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</si>
  <si>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</si>
  <si>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</si>
  <si>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</si>
  <si>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</si>
  <si>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</si>
  <si>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</si>
  <si>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</si>
  <si>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</si>
  <si>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</si>
  <si>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</si>
  <si>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</si>
  <si>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</si>
  <si>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</si>
  <si>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</si>
  <si>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</si>
  <si>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</si>
  <si>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</si>
  <si>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</si>
  <si>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</si>
  <si>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</si>
  <si>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</si>
  <si>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</si>
  <si>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</si>
  <si>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</si>
  <si>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</si>
  <si>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</si>
  <si>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</si>
  <si>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</si>
  <si>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</si>
  <si>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</si>
  <si>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</si>
  <si>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</si>
  <si>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</si>
  <si>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</si>
  <si>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</si>
  <si>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</si>
  <si>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</si>
  <si>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</si>
  <si>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</si>
  <si>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</si>
  <si>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</si>
  <si>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</si>
  <si>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</si>
  <si>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</si>
  <si>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</si>
  <si>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</si>
  <si>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</si>
  <si>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</si>
  <si>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</si>
  <si>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</si>
  <si>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</si>
  <si>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</si>
  <si>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</si>
  <si>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</si>
  <si>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</si>
  <si>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</si>
  <si>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</si>
  <si>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</si>
  <si>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</si>
  <si>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</si>
  <si>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</si>
  <si>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</si>
  <si>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</si>
  <si>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</si>
  <si>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</si>
  <si>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</si>
  <si>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</si>
  <si>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</si>
  <si>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</si>
  <si>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</si>
  <si>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</si>
  <si>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</si>
  <si>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</si>
  <si>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</si>
  <si>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</si>
  <si>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</si>
  <si>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</si>
  <si>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</si>
  <si>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</si>
  <si>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</si>
  <si>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</si>
  <si>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</si>
  <si>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</si>
  <si>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</si>
  <si>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</si>
  <si>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</si>
  <si>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</si>
  <si>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</si>
  <si>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</si>
  <si>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</si>
  <si>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</si>
  <si>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</si>
  <si>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</si>
  <si>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</si>
  <si>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</si>
  <si>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</si>
  <si>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</si>
  <si>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</si>
  <si>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</si>
  <si>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</si>
  <si>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</si>
  <si>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</si>
  <si>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</si>
  <si>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</si>
  <si>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</si>
  <si>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</si>
  <si>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</si>
  <si>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</si>
  <si>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</si>
  <si>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</si>
  <si>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</si>
  <si>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</si>
  <si>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</si>
  <si>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</si>
  <si>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</si>
  <si>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</si>
  <si>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</si>
  <si>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</si>
  <si>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</si>
  <si>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</si>
  <si>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</si>
  <si>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</si>
  <si>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</si>
  <si>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</si>
  <si>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</si>
  <si>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</si>
  <si>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</si>
  <si>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</si>
  <si>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</si>
  <si>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</si>
  <si>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</si>
  <si>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</si>
  <si>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</si>
  <si>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</si>
  <si>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</si>
  <si>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</si>
  <si>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</si>
  <si>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</si>
  <si>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</si>
  <si>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</si>
  <si>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</si>
  <si>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</si>
  <si>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</si>
  <si>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</si>
  <si>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</si>
  <si>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</si>
  <si>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</si>
  <si>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</si>
  <si>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</si>
  <si>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</si>
  <si>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</si>
  <si>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</si>
  <si>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</si>
  <si>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</si>
  <si>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</si>
  <si>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</si>
  <si>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</si>
  <si>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</si>
  <si>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</si>
  <si>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</si>
  <si>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</si>
  <si>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</si>
  <si>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</si>
  <si>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</si>
  <si>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</si>
  <si>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</si>
  <si>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</si>
  <si>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</si>
  <si>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</si>
  <si>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</si>
  <si>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</si>
  <si>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</si>
  <si>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</si>
  <si>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</si>
  <si>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</si>
  <si>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</si>
  <si>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</si>
  <si>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</si>
  <si>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</si>
  <si>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</si>
  <si>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</si>
  <si>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</si>
  <si>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</si>
  <si>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</si>
  <si>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</si>
  <si>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</si>
  <si>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</si>
  <si>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</si>
  <si>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</si>
  <si>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</si>
  <si>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</si>
  <si>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</si>
  <si>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</si>
  <si>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</si>
  <si>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</si>
  <si>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</si>
  <si>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</si>
  <si>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</si>
  <si>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</si>
  <si>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</si>
  <si>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</si>
  <si>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</si>
  <si>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</si>
  <si>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</si>
  <si>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</si>
  <si>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</si>
  <si>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</si>
  <si>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</si>
  <si>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</si>
  <si>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</si>
  <si>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</si>
  <si>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</si>
  <si>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</si>
  <si>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</si>
  <si>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</si>
  <si>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</si>
  <si>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</si>
  <si>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</si>
  <si>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</si>
  <si>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</si>
  <si>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</si>
  <si>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</si>
  <si>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</si>
  <si>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</si>
  <si>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</si>
  <si>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</si>
  <si>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</si>
  <si>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</si>
  <si>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</si>
  <si>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</si>
  <si>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</si>
  <si>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</si>
  <si>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</si>
  <si>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</si>
  <si>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</si>
  <si>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</si>
  <si>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</si>
  <si>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</si>
  <si>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</si>
  <si>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</si>
  <si>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</si>
  <si>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</si>
  <si>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</si>
  <si>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</si>
  <si>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</si>
  <si>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</si>
  <si>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</si>
  <si>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</si>
  <si>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</si>
  <si>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</si>
  <si>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</si>
  <si>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</si>
  <si>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</si>
  <si>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</si>
  <si>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</si>
  <si>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</si>
  <si>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</si>
  <si>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</si>
  <si>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</si>
  <si>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</si>
  <si>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</si>
  <si>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</si>
  <si>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</si>
  <si>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</si>
  <si>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</si>
  <si>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</si>
  <si>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</si>
  <si>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</si>
  <si>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</si>
  <si>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</si>
  <si>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</si>
  <si>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</si>
  <si>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</si>
  <si>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</si>
  <si>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</si>
  <si>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</si>
  <si>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</si>
  <si>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</si>
  <si>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</si>
  <si>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</si>
  <si>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</si>
  <si>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</si>
  <si>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</si>
  <si>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</si>
  <si>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</si>
  <si>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</si>
  <si>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</si>
  <si>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</si>
  <si>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</si>
  <si>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</si>
  <si>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</si>
  <si>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</si>
  <si>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</si>
  <si>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</si>
  <si>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</si>
  <si>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</si>
  <si>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</si>
  <si>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</si>
  <si>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</si>
  <si>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</si>
  <si>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</si>
  <si>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</si>
  <si>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</si>
  <si>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</si>
  <si>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</si>
  <si>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</si>
  <si>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</si>
  <si>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</si>
  <si>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</si>
  <si>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</si>
  <si>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</si>
  <si>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</si>
  <si>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</si>
  <si>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</si>
  <si>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</si>
  <si>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</si>
  <si>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</si>
  <si>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</si>
  <si>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</si>
  <si>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</si>
  <si>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</si>
  <si>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</si>
  <si>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</si>
  <si>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</si>
  <si>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</si>
  <si>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</si>
  <si>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</si>
  <si>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</si>
  <si>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</si>
  <si>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</si>
  <si>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</si>
  <si>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</si>
  <si>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</si>
  <si>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</si>
  <si>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</si>
  <si>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</si>
  <si>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</si>
  <si>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</si>
  <si>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</si>
  <si>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</si>
  <si>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</si>
  <si>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</si>
  <si>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</si>
  <si>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</si>
  <si>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</si>
  <si>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</si>
  <si>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</si>
  <si>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</si>
  <si>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</si>
  <si>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</si>
  <si>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</si>
  <si>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</si>
  <si>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</si>
  <si>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</si>
  <si>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</si>
  <si>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</si>
  <si>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</si>
  <si>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</si>
  <si>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</si>
  <si>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</si>
  <si>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</si>
  <si>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</si>
  <si>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</si>
  <si>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</si>
  <si>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</si>
  <si>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</si>
  <si>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</si>
  <si>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</si>
  <si>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</si>
  <si>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</si>
  <si>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</si>
  <si>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</si>
  <si>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</si>
  <si>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</si>
  <si>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</si>
  <si>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</si>
  <si>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</si>
  <si>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</si>
  <si>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</si>
  <si>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</si>
  <si>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</si>
  <si>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</si>
  <si>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</si>
  <si>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</si>
  <si>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</si>
  <si>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</si>
  <si>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</si>
  <si>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</si>
  <si>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</si>
  <si>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</si>
  <si>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</si>
  <si>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</si>
  <si>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</si>
  <si>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</si>
  <si>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</si>
  <si>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</si>
  <si>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</si>
  <si>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</si>
  <si>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</si>
  <si>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</si>
  <si>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</si>
  <si>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</si>
  <si>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</si>
  <si>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</si>
  <si>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</si>
  <si>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</si>
  <si>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</si>
  <si>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</si>
  <si>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</si>
  <si>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</si>
  <si>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</si>
  <si>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</si>
  <si>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</si>
  <si>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</si>
  <si>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</si>
  <si>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</si>
  <si>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</si>
  <si>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</si>
  <si>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</si>
  <si>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</si>
  <si>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</si>
  <si>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</si>
  <si>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</si>
  <si>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</si>
  <si>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</si>
  <si>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</si>
  <si>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</si>
  <si>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</si>
  <si>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</si>
  <si>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</si>
  <si>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</si>
  <si>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</si>
  <si>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</si>
  <si>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</si>
  <si>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</si>
  <si>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</si>
  <si>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</si>
  <si>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</si>
  <si>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</si>
  <si>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</si>
  <si>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</si>
  <si>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</si>
  <si>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</si>
  <si>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</si>
  <si>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</si>
  <si>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</si>
  <si>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</si>
  <si>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</si>
  <si>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</si>
  <si>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</si>
  <si>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</si>
  <si>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</si>
  <si>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</si>
  <si>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</si>
  <si>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</si>
  <si>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</si>
  <si>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</si>
  <si>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</si>
  <si>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</si>
  <si>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</si>
  <si>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</si>
  <si>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</si>
  <si>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</si>
  <si>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</si>
  <si>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</si>
  <si>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</si>
  <si>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</si>
  <si>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</si>
  <si>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</si>
  <si>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</si>
  <si>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</si>
  <si>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</si>
  <si>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</si>
  <si>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</si>
  <si>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</si>
  <si>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</si>
  <si>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</si>
  <si>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</si>
  <si>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</si>
  <si>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</si>
  <si>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</si>
  <si>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</si>
  <si>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</si>
  <si>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</si>
  <si>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</si>
  <si>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</si>
  <si>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</si>
  <si>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</si>
  <si>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</si>
  <si>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</si>
  <si>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</si>
  <si>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</si>
  <si>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</si>
  <si>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</si>
  <si>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</si>
  <si>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</si>
  <si>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</si>
  <si>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</si>
  <si>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</si>
  <si>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</si>
  <si>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</si>
  <si>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</si>
  <si>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</si>
  <si>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</si>
  <si>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</si>
  <si>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</si>
  <si>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</si>
  <si>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</si>
  <si>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</si>
  <si>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</si>
  <si>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</si>
  <si>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</si>
  <si>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</si>
  <si>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</si>
  <si>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</si>
  <si>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</si>
  <si>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</si>
  <si>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</si>
  <si>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</si>
  <si>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</si>
  <si>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</si>
  <si>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</si>
  <si>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</si>
  <si>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</si>
  <si>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</si>
  <si>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</si>
  <si>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</si>
  <si>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</si>
  <si>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</si>
  <si>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</si>
  <si>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</si>
  <si>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</si>
  <si>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</si>
  <si>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</si>
  <si>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</si>
  <si>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</si>
  <si>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</si>
  <si>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</si>
  <si>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</si>
  <si>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</si>
  <si>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</si>
  <si>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</si>
  <si>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</si>
  <si>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</si>
  <si>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</si>
  <si>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</si>
  <si>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</si>
  <si>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</si>
  <si>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</si>
  <si>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</si>
  <si>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</si>
  <si>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</si>
  <si>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</si>
  <si>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</si>
  <si>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</si>
  <si>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</si>
  <si>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</si>
  <si>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</si>
  <si>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</si>
  <si>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</si>
  <si>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</si>
  <si>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</si>
  <si>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</si>
  <si>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</si>
  <si>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</si>
  <si>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</si>
  <si>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</si>
  <si>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</si>
  <si>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</si>
  <si>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</si>
  <si>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</si>
  <si>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</si>
  <si>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</si>
  <si>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</si>
  <si>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</si>
  <si>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</si>
  <si>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</si>
  <si>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</si>
  <si>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</si>
  <si>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</si>
  <si>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</si>
  <si>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</si>
  <si>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</si>
  <si>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</si>
  <si>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</si>
  <si>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</si>
  <si>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</si>
  <si>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</si>
  <si>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</si>
  <si>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</si>
  <si>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</si>
  <si>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</si>
  <si>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</si>
  <si>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</si>
  <si>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</si>
  <si>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</si>
  <si>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</si>
  <si>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</si>
  <si>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</si>
  <si>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</si>
  <si>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</si>
  <si>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</si>
  <si>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</si>
  <si>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</si>
  <si>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</si>
  <si>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</si>
  <si>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</si>
  <si>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</si>
  <si>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</si>
  <si>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</si>
  <si>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</si>
  <si>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</si>
  <si>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</si>
  <si>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</si>
  <si>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</si>
  <si>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</si>
  <si>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</si>
  <si>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</si>
  <si>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</si>
  <si>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</si>
  <si>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</si>
  <si>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</si>
  <si>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</si>
  <si>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</si>
  <si>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</si>
  <si>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</si>
  <si>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</si>
  <si>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</si>
  <si>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</si>
  <si>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</si>
  <si>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</si>
  <si>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</si>
  <si>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</si>
  <si>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</si>
  <si>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</si>
  <si>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</si>
  <si>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</si>
  <si>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</si>
  <si>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</si>
  <si>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</si>
  <si>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</si>
  <si>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</si>
  <si>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</si>
  <si>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</si>
  <si>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</si>
  <si>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</si>
  <si>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</si>
  <si>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</si>
  <si>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</si>
  <si>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</si>
  <si>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</si>
  <si>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</si>
  <si>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</si>
  <si>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</si>
  <si>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</si>
  <si>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</si>
  <si>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</si>
  <si>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</si>
  <si>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</si>
  <si>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</si>
  <si>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</si>
  <si>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</si>
  <si>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</si>
  <si>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</si>
  <si>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</si>
  <si>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</si>
  <si>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</si>
  <si>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</si>
  <si>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</si>
  <si>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</si>
  <si>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</si>
  <si>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</si>
  <si>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</si>
  <si>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</si>
  <si>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</si>
  <si>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</si>
  <si>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</si>
  <si>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</si>
  <si>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</si>
  <si>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</si>
  <si>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</si>
  <si>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</si>
  <si>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</si>
  <si>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</si>
  <si>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</si>
  <si>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</si>
  <si>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</si>
  <si>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</si>
  <si>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</si>
  <si>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</si>
  <si>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</si>
  <si>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</si>
  <si>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</si>
  <si>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</si>
  <si>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</si>
  <si>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</si>
  <si>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</si>
  <si>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</si>
  <si>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</si>
  <si>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</si>
  <si>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</si>
  <si>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</si>
  <si>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</si>
  <si>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</si>
  <si>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</si>
  <si>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</si>
  <si>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</si>
  <si>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</si>
  <si>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</si>
  <si>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</si>
  <si>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</si>
  <si>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</si>
  <si>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</si>
  <si>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</si>
  <si>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</si>
  <si>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</si>
  <si>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</si>
  <si>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</si>
  <si>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</si>
  <si>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</si>
  <si>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</si>
  <si>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</si>
  <si>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</si>
  <si>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</si>
  <si>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</si>
  <si>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</si>
  <si>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</si>
  <si>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</si>
  <si>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</si>
  <si>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</si>
  <si>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</si>
  <si>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</si>
  <si>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</si>
  <si>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</si>
  <si>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</si>
  <si>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</si>
  <si>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</si>
  <si>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</si>
  <si>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</si>
  <si>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</si>
  <si>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</si>
  <si>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</si>
  <si>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</si>
  <si>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</si>
  <si>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</si>
  <si>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</si>
  <si>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</si>
  <si>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</si>
  <si>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</si>
  <si>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</si>
  <si>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</si>
  <si>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</si>
  <si>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</si>
  <si>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</si>
  <si>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</si>
  <si>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</si>
  <si>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</si>
  <si>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</si>
  <si>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</si>
  <si>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</si>
  <si>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</si>
  <si>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</si>
  <si>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</si>
  <si>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</si>
  <si>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</si>
  <si>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</si>
  <si>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</si>
  <si>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</si>
  <si>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</si>
  <si>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</si>
  <si>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</si>
  <si>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</si>
  <si>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</si>
  <si>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</si>
  <si>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</si>
  <si>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</si>
  <si>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</si>
  <si>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</si>
  <si>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</si>
  <si>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</si>
  <si>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</si>
  <si>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</si>
  <si>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</si>
  <si>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</si>
  <si>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</si>
  <si>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</si>
  <si>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</si>
  <si>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</si>
  <si>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</si>
  <si>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</si>
  <si>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</si>
  <si>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</si>
  <si>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</si>
  <si>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</si>
  <si>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</si>
  <si>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</si>
  <si>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</si>
  <si>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</si>
  <si>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</si>
  <si>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</si>
  <si>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</si>
  <si>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</si>
  <si>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</si>
  <si>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</si>
  <si>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</si>
  <si>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</si>
  <si>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</si>
  <si>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</si>
  <si>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</si>
  <si>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</si>
  <si>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</si>
  <si>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</si>
  <si>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</si>
  <si>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</si>
  <si>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</si>
  <si>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</si>
  <si>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</si>
  <si>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</si>
  <si>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</si>
  <si>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</si>
  <si>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</si>
  <si>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</si>
  <si>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</si>
  <si>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</si>
  <si>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</si>
  <si>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</si>
  <si>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</si>
  <si>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</si>
  <si>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</si>
  <si>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</si>
  <si>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</si>
  <si>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</si>
  <si>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</si>
  <si>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</si>
  <si>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</si>
  <si>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</si>
  <si>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</si>
  <si>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</si>
  <si>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</si>
  <si>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</si>
  <si>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</si>
  <si>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</si>
  <si>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</si>
  <si>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</si>
  <si>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</si>
  <si>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</si>
  <si>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</si>
  <si>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</si>
  <si>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</si>
  <si>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</si>
  <si>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</si>
  <si>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</si>
  <si>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</si>
  <si>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</si>
  <si>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</si>
  <si>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</si>
  <si>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</si>
  <si>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</si>
  <si>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</si>
  <si>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</si>
  <si>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</si>
  <si>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</si>
  <si>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</si>
  <si>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</si>
  <si>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</si>
  <si>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</si>
  <si>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</si>
  <si>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</si>
  <si>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</si>
  <si>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</si>
  <si>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</si>
  <si>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</si>
  <si>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</si>
  <si>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</si>
  <si>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</si>
  <si>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</si>
  <si>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</si>
  <si>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</si>
  <si>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</si>
  <si>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</si>
  <si>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</si>
  <si>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</si>
  <si>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</si>
  <si>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</si>
  <si>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</si>
  <si>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</si>
  <si>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</si>
  <si>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</si>
  <si>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</si>
  <si>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</si>
  <si>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</si>
  <si>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</si>
  <si>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</si>
  <si>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</si>
  <si>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</si>
  <si>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</si>
  <si>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</si>
  <si>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</si>
  <si>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</si>
  <si>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</si>
  <si>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</si>
  <si>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</si>
  <si>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</si>
  <si>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</si>
  <si>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</si>
  <si>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</si>
  <si>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</si>
  <si>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</si>
  <si>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</si>
  <si>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</si>
  <si>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</si>
  <si>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</si>
  <si>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</si>
  <si>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</si>
  <si>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</si>
  <si>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</si>
  <si>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</si>
  <si>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</si>
  <si>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</si>
  <si>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</si>
  <si>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</si>
  <si>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</si>
  <si>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</si>
  <si>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</si>
  <si>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</si>
  <si>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</si>
  <si>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</si>
  <si>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</si>
  <si>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</si>
  <si>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</si>
  <si>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</si>
  <si>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</si>
  <si>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</si>
  <si>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</si>
  <si>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</si>
  <si>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</si>
  <si>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</si>
  <si>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</si>
  <si>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</si>
  <si>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</si>
  <si>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</si>
  <si>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</si>
  <si>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</si>
  <si>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</si>
  <si>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</si>
  <si>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</si>
  <si>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</si>
  <si>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</si>
  <si>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</si>
  <si>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</si>
  <si>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</si>
  <si>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</si>
  <si>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</si>
  <si>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</si>
  <si>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</si>
  <si>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</si>
  <si>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</si>
  <si>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</si>
  <si>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</si>
  <si>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</si>
  <si>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</si>
  <si>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</si>
  <si>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</si>
  <si>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</si>
  <si>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</si>
  <si>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</si>
  <si>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</si>
  <si>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</si>
  <si>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</si>
  <si>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</si>
  <si>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</si>
  <si>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</si>
  <si>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</si>
  <si>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</si>
  <si>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</si>
  <si>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</si>
  <si>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</si>
  <si>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</si>
  <si>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</si>
  <si>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</si>
  <si>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</si>
  <si>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</si>
  <si>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</si>
  <si>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</si>
  <si>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</si>
  <si>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</si>
  <si>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</si>
  <si>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</si>
  <si>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</si>
  <si>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</si>
  <si>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</si>
  <si>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</si>
  <si>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</si>
  <si>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</si>
  <si>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</si>
  <si>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</si>
  <si>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</si>
  <si>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</si>
  <si>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</si>
  <si>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</si>
  <si>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</si>
  <si>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</si>
  <si>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</si>
  <si>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</si>
  <si>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</si>
  <si>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</si>
  <si>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</si>
  <si>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</si>
  <si>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</si>
  <si>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</si>
  <si>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</si>
  <si>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</si>
  <si>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</si>
  <si>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</si>
  <si>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</si>
  <si>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</si>
  <si>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</si>
  <si>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</si>
  <si>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</si>
  <si>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</si>
  <si>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</si>
  <si>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</si>
  <si>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</si>
  <si>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</si>
  <si>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</si>
  <si>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</si>
  <si>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</si>
  <si>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</si>
  <si>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</si>
  <si>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</si>
  <si>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</si>
  <si>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</si>
  <si>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</si>
  <si>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</si>
  <si>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</si>
  <si>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</si>
  <si>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</si>
  <si>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</si>
  <si>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</si>
  <si>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</si>
  <si>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</si>
  <si>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</si>
  <si>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</si>
  <si>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</si>
  <si>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</si>
  <si>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</si>
  <si>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</si>
  <si>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</si>
  <si>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</si>
  <si>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</si>
  <si>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</si>
  <si>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</si>
  <si>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</si>
  <si>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</si>
  <si>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</si>
  <si>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</si>
  <si>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</si>
  <si>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</si>
  <si>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</si>
  <si>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</si>
  <si>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</si>
  <si>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</si>
  <si>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</si>
  <si>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</si>
  <si>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</si>
  <si>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</si>
  <si>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</si>
  <si>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</si>
  <si>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</si>
  <si>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</si>
  <si>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</si>
  <si>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</si>
  <si>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</si>
  <si>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</si>
  <si>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</si>
  <si>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</si>
  <si>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</si>
  <si>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</si>
  <si>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</si>
  <si>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</si>
  <si>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</si>
  <si>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</si>
  <si>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</si>
  <si>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</si>
  <si>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</si>
  <si>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</si>
  <si>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</si>
  <si>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</si>
  <si>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</si>
  <si>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</si>
  <si>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</si>
  <si>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</si>
  <si>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</si>
  <si>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</si>
  <si>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</si>
  <si>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</si>
  <si>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</si>
  <si>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</si>
  <si>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</si>
  <si>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</si>
  <si>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</si>
  <si>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</si>
  <si>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</si>
  <si>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</si>
  <si>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</si>
  <si>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</si>
  <si>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</si>
  <si>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</si>
  <si>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</si>
  <si>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</si>
  <si>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</si>
  <si>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</si>
  <si>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</si>
  <si>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</si>
  <si>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</si>
  <si>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</si>
  <si>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</si>
  <si>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</si>
  <si>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</si>
  <si>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</si>
  <si>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</si>
  <si>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</si>
  <si>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</si>
  <si>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</si>
  <si>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</si>
  <si>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</si>
  <si>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</si>
  <si>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</si>
  <si>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</si>
  <si>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</si>
  <si>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</si>
  <si>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</si>
  <si>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</si>
  <si>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</si>
  <si>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</si>
  <si>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</si>
  <si>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</si>
  <si>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</si>
  <si>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</si>
  <si>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</si>
  <si>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</si>
  <si>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</si>
  <si>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</si>
  <si>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</si>
  <si>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</si>
  <si>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</si>
  <si>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</si>
  <si>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</si>
  <si>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</si>
  <si>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</si>
  <si>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</si>
  <si>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</si>
  <si>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</si>
  <si>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</si>
  <si>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</si>
  <si>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</si>
  <si>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</si>
  <si>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</si>
  <si>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</si>
  <si>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</si>
  <si>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</si>
  <si>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</si>
  <si>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</si>
  <si>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</si>
  <si>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</si>
  <si>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</si>
  <si>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</si>
  <si>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</si>
  <si>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</si>
  <si>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</si>
  <si>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</si>
  <si>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</si>
  <si>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</si>
  <si>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</si>
  <si>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</si>
  <si>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</si>
  <si>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</si>
  <si>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</si>
  <si>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</si>
  <si>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</si>
  <si>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</si>
  <si>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</si>
  <si>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</si>
  <si>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</si>
  <si>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</si>
  <si>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</si>
  <si>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</si>
  <si>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</si>
  <si>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</si>
  <si>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</si>
  <si>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</si>
  <si>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</si>
  <si>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</si>
  <si>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</si>
  <si>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</si>
  <si>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</si>
  <si>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</si>
  <si>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</si>
  <si>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</si>
  <si>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</si>
  <si>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</si>
  <si>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</si>
  <si>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</si>
  <si>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</si>
  <si>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</si>
  <si>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</si>
  <si>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</si>
  <si>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</si>
  <si>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</si>
  <si>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</si>
  <si>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</si>
  <si>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</si>
  <si>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</si>
  <si>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</si>
  <si>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</si>
  <si>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</si>
  <si>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</si>
  <si>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</si>
  <si>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</si>
  <si>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</si>
  <si>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</si>
  <si>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</si>
  <si>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</si>
  <si>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</si>
  <si>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</si>
  <si>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</si>
  <si>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</si>
  <si>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</si>
  <si>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</si>
  <si>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</si>
  <si>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</si>
  <si>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</si>
  <si>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</si>
  <si>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</si>
  <si>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</si>
  <si>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</si>
  <si>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</si>
  <si>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</si>
  <si>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</si>
  <si>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</si>
  <si>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</si>
  <si>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</si>
  <si>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</si>
  <si>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</si>
  <si>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</si>
  <si>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</si>
  <si>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</si>
  <si>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</si>
  <si>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</si>
  <si>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</si>
  <si>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</si>
  <si>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</si>
  <si>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</si>
  <si>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</si>
  <si>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</si>
  <si>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</si>
  <si>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</si>
  <si>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</si>
  <si>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</si>
  <si>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</si>
  <si>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</si>
  <si>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</si>
  <si>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</si>
  <si>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</si>
  <si>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</si>
  <si>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</si>
  <si>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</si>
  <si>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</si>
  <si>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</si>
  <si>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</si>
  <si>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</si>
  <si>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</si>
  <si>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</si>
  <si>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</si>
  <si>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</si>
  <si>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</si>
  <si>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</si>
  <si>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</si>
  <si>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</si>
  <si>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</si>
  <si>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</si>
  <si>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</si>
  <si>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</si>
  <si>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</si>
  <si>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</si>
  <si>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</si>
  <si>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</si>
  <si>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</si>
  <si>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</si>
  <si>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</si>
  <si>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</si>
  <si>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</si>
  <si>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</si>
  <si>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</si>
  <si>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</si>
  <si>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</si>
  <si>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</si>
  <si>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</si>
  <si>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</si>
  <si>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</si>
  <si>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</si>
  <si>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</si>
  <si>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</si>
  <si>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</si>
  <si>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</si>
  <si>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</si>
  <si>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</si>
  <si>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</si>
  <si>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</si>
  <si>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</si>
  <si>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</si>
  <si>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</si>
  <si>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</si>
  <si>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</si>
  <si>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</si>
  <si>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</si>
  <si>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</si>
  <si>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</si>
  <si>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</si>
  <si>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</si>
  <si>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</si>
  <si>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</si>
  <si>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</si>
  <si>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</si>
  <si>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</si>
  <si>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</si>
  <si>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</si>
  <si>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</si>
  <si>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</si>
  <si>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</si>
  <si>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</si>
  <si>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</si>
  <si>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</si>
  <si>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</si>
  <si>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</si>
  <si>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</si>
  <si>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</si>
  <si>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</si>
  <si>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</si>
  <si>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</si>
  <si>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</si>
  <si>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</si>
  <si>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</si>
  <si>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</si>
  <si>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</si>
  <si>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</si>
  <si>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</si>
  <si>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</si>
  <si>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</si>
  <si>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</si>
  <si>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</si>
  <si>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</si>
  <si>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</si>
  <si>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</si>
  <si>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</si>
  <si>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</si>
  <si>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</si>
  <si>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</si>
  <si>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</si>
  <si>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</si>
  <si>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</si>
  <si>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</si>
  <si>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</si>
  <si>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</si>
  <si>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</si>
  <si>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</si>
  <si>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</si>
  <si>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</si>
  <si>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</si>
  <si>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</si>
  <si>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</si>
  <si>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</si>
  <si>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</si>
  <si>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</si>
  <si>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</si>
  <si>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</si>
  <si>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</si>
  <si>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</si>
  <si>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</si>
  <si>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</si>
  <si>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</si>
  <si>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</si>
  <si>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</si>
  <si>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</si>
  <si>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</si>
  <si>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</si>
  <si>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</si>
  <si>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</si>
  <si>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</si>
  <si>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</si>
  <si>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</si>
  <si>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</si>
  <si>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</si>
  <si>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</si>
  <si>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</si>
  <si>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</si>
  <si>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</si>
  <si>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</si>
  <si>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</si>
  <si>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</si>
  <si>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</si>
  <si>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</si>
  <si>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</si>
  <si>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</si>
  <si>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</si>
  <si>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</si>
  <si>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</si>
  <si>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</si>
  <si>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</si>
  <si>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</si>
  <si>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</si>
  <si>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</si>
  <si>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</si>
  <si>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</si>
  <si>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</si>
  <si>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</si>
  <si>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</si>
  <si>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</si>
  <si>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</si>
  <si>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</si>
  <si>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</si>
  <si>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</si>
  <si>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</si>
  <si>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</si>
  <si>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</si>
  <si>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</si>
  <si>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</si>
  <si>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</si>
  <si>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</si>
  <si>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</si>
  <si>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</si>
  <si>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</si>
  <si>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</si>
  <si>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</si>
  <si>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</si>
  <si>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</si>
  <si>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</si>
  <si>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</si>
  <si>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</si>
  <si>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</si>
  <si>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</si>
  <si>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</si>
  <si>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</si>
  <si>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</si>
  <si>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</si>
  <si>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</si>
  <si>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</si>
  <si>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</si>
  <si>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</si>
  <si>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</si>
  <si>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</si>
  <si>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</si>
  <si>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</si>
  <si>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</si>
  <si>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</si>
  <si>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</si>
  <si>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</si>
  <si>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</si>
  <si>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</si>
  <si>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</si>
  <si>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</si>
  <si>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</si>
  <si>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</si>
  <si>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</si>
  <si>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</si>
  <si>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</si>
  <si>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</si>
  <si>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</si>
  <si>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</si>
  <si>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</si>
  <si>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</si>
  <si>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</si>
  <si>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</si>
  <si>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</si>
  <si>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</si>
  <si>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</si>
  <si>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</si>
  <si>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</si>
  <si>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</si>
  <si>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</si>
  <si>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</si>
  <si>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</si>
  <si>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</si>
  <si>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</si>
  <si>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</si>
  <si>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</si>
  <si>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</si>
  <si>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</si>
  <si>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</si>
  <si>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</si>
  <si>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</si>
  <si>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</si>
  <si>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</si>
  <si>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</si>
  <si>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</si>
  <si>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</si>
  <si>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</si>
  <si>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</si>
  <si>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</si>
  <si>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</si>
  <si>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</si>
  <si>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</si>
  <si>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</si>
  <si>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</si>
  <si>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</si>
  <si>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</si>
  <si>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</si>
  <si>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</si>
  <si>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</si>
  <si>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</si>
  <si>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</si>
  <si>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</si>
  <si>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</si>
  <si>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</si>
  <si>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</si>
  <si>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</si>
  <si>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</si>
  <si>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</si>
  <si>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</si>
  <si>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</si>
  <si>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</si>
  <si>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</si>
  <si>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</si>
  <si>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</si>
  <si>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</si>
  <si>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</si>
  <si>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</si>
  <si>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</si>
  <si>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</si>
  <si>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</si>
  <si>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</si>
  <si>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</si>
  <si>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</si>
  <si>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</si>
  <si>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</si>
  <si>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</si>
  <si>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</si>
  <si>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</si>
  <si>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</si>
  <si>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</si>
  <si>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</si>
  <si>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</si>
  <si>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</si>
  <si>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</si>
  <si>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</si>
  <si>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</si>
  <si>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</si>
  <si>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</si>
  <si>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</si>
  <si>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</si>
  <si>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</si>
  <si>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</si>
  <si>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</si>
  <si>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</si>
  <si>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</si>
  <si>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</si>
  <si>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</si>
  <si>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</si>
  <si>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</si>
  <si>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</si>
  <si>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</si>
  <si>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</si>
  <si>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</si>
  <si>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</si>
  <si>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</si>
  <si>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</si>
  <si>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</si>
  <si>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</si>
  <si>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</si>
  <si>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</si>
  <si>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</si>
  <si>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</si>
  <si>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</si>
  <si>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</si>
  <si>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</si>
  <si>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</si>
  <si>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</si>
  <si>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</si>
  <si>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</si>
  <si>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</si>
  <si>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</si>
  <si>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</si>
  <si>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</si>
  <si>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</si>
  <si>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</si>
  <si>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</si>
  <si>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</si>
  <si>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</si>
  <si>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</si>
  <si>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</si>
  <si>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</si>
  <si>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</si>
  <si>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</si>
  <si>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</si>
  <si>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</si>
  <si>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</si>
  <si>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</si>
  <si>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</si>
  <si>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</si>
  <si>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</si>
  <si>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</si>
  <si>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</si>
  <si>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</si>
  <si>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</si>
  <si>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</si>
  <si>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</si>
  <si>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</si>
  <si>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</si>
  <si>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</si>
  <si>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</si>
  <si>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</si>
  <si>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</si>
  <si>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</si>
  <si>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</si>
  <si>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</si>
  <si>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</si>
  <si>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</si>
  <si>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</si>
  <si>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</si>
  <si>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</si>
  <si>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</si>
  <si>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</si>
  <si>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</si>
  <si>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</si>
  <si>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</si>
  <si>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</si>
  <si>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</si>
  <si>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</si>
  <si>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</si>
  <si>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</si>
  <si>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</si>
  <si>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</si>
  <si>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</si>
  <si>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</si>
  <si>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</si>
  <si>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</si>
  <si>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</si>
  <si>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</si>
  <si>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</si>
  <si>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</si>
  <si>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</si>
  <si>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</si>
  <si>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</si>
  <si>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</si>
  <si>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</si>
  <si>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</si>
  <si>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</si>
  <si>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</si>
  <si>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</si>
  <si>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</si>
  <si>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</si>
  <si>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</si>
  <si>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</si>
  <si>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</si>
  <si>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</si>
  <si>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</si>
  <si>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</si>
  <si>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</si>
  <si>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</si>
  <si>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</si>
  <si>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</si>
  <si>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</si>
  <si>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</si>
  <si>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</si>
  <si>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</si>
  <si>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</si>
  <si>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</si>
  <si>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</si>
  <si>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</si>
  <si>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</si>
  <si>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</si>
  <si>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</si>
  <si>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</si>
  <si>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</si>
  <si>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</si>
  <si>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</si>
  <si>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</si>
  <si>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</si>
  <si>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</si>
  <si>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</si>
  <si>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</si>
  <si>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</si>
  <si>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</si>
  <si>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</si>
  <si>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</si>
  <si>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</si>
  <si>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</si>
  <si>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</si>
  <si>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</si>
  <si>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</si>
  <si>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</si>
  <si>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</si>
  <si>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</si>
  <si>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</si>
  <si>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</si>
  <si>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</si>
  <si>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</si>
  <si>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</si>
  <si>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</si>
  <si>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</si>
  <si>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</si>
  <si>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</si>
  <si>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</si>
  <si>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</si>
  <si>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</si>
  <si>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</si>
  <si>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</si>
  <si>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</si>
  <si>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</si>
  <si>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</si>
  <si>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</si>
  <si>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</si>
  <si>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</si>
  <si>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</si>
  <si>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</si>
  <si>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</si>
  <si>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</si>
  <si>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</si>
  <si>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</si>
  <si>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</si>
  <si>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</si>
  <si>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</si>
  <si>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</si>
  <si>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</si>
  <si>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</si>
  <si>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</si>
  <si>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</si>
  <si>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</si>
  <si>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</si>
  <si>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</si>
  <si>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</si>
  <si>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</si>
  <si>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</si>
  <si>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</si>
  <si>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</si>
  <si>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</si>
  <si>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</si>
  <si>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</si>
  <si>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</si>
  <si>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</si>
  <si>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</si>
  <si>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</si>
  <si>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</si>
  <si>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</si>
  <si>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</si>
  <si>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</si>
  <si>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</si>
  <si>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</si>
  <si>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</si>
  <si>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</si>
  <si>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</si>
  <si>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</si>
  <si>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</si>
  <si>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</si>
  <si>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</si>
  <si>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</si>
  <si>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</si>
  <si>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</si>
  <si>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</si>
  <si>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</si>
  <si>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</si>
  <si>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</si>
  <si>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</si>
  <si>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</si>
  <si>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</si>
  <si>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</si>
  <si>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</si>
  <si>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</si>
  <si>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</si>
  <si>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</si>
  <si>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</si>
  <si>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</si>
  <si>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</si>
  <si>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</si>
  <si>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</si>
  <si>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</si>
  <si>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</si>
  <si>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</si>
  <si>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</si>
  <si>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</si>
  <si>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</si>
  <si>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</si>
  <si>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</si>
  <si>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</si>
  <si>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</si>
  <si>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</si>
  <si>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</si>
  <si>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</si>
  <si>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</si>
  <si>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</si>
  <si>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</si>
  <si>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</si>
  <si>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</si>
  <si>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</si>
  <si>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</si>
  <si>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</si>
  <si>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</si>
  <si>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</si>
  <si>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</si>
  <si>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</si>
  <si>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</si>
  <si>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</si>
  <si>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</si>
  <si>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</si>
  <si>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</si>
  <si>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</si>
  <si>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</si>
  <si>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</si>
  <si>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</si>
  <si>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</si>
  <si>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</si>
  <si>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</si>
  <si>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</si>
  <si>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</si>
  <si>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</si>
  <si>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</si>
  <si>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</si>
  <si>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</si>
  <si>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</si>
  <si>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</si>
  <si>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</si>
  <si>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</si>
  <si>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</si>
  <si>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</si>
  <si>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</si>
  <si>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</si>
  <si>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</si>
  <si>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</si>
  <si>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</si>
  <si>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</si>
  <si>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</si>
  <si>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</si>
  <si>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</si>
  <si>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</si>
  <si>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</si>
  <si>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</si>
  <si>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</si>
  <si>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</si>
  <si>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</si>
  <si>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</si>
  <si>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</si>
  <si>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</si>
  <si>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</si>
  <si>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</si>
  <si>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</si>
  <si>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</si>
  <si>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</si>
  <si>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</si>
  <si>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</si>
  <si>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</si>
  <si>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</si>
  <si>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</si>
  <si>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</si>
  <si>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</si>
  <si>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</si>
  <si>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</si>
  <si>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</si>
  <si>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</si>
  <si>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</si>
  <si>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</si>
  <si>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</si>
  <si>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</si>
  <si>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</si>
  <si>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</si>
  <si>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</si>
  <si>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</si>
  <si>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</si>
  <si>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</si>
  <si>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</si>
  <si>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</si>
  <si>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</si>
  <si>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</si>
  <si>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</si>
  <si>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</si>
  <si>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</si>
  <si>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</si>
  <si>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</si>
  <si>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</si>
  <si>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</si>
  <si>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</si>
  <si>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</si>
  <si>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</si>
  <si>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</si>
  <si>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</si>
  <si>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</si>
  <si>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</si>
  <si>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</si>
  <si>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</si>
  <si>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</si>
  <si>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</si>
  <si>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</si>
  <si>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</si>
  <si>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</si>
  <si>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</si>
  <si>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</si>
  <si>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</si>
  <si>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</si>
  <si>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</si>
  <si>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</si>
  <si>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</si>
  <si>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</si>
  <si>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</si>
  <si>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</si>
  <si>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</si>
  <si>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</si>
  <si>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</si>
  <si>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</si>
  <si>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</si>
  <si>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</si>
  <si>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</si>
  <si>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</si>
  <si>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</si>
  <si>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</si>
  <si>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</si>
  <si>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</si>
  <si>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</si>
  <si>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</si>
  <si>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</si>
  <si>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</si>
  <si>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</si>
  <si>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</si>
  <si>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</si>
  <si>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</si>
  <si>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</si>
  <si>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</si>
  <si>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</si>
  <si>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</si>
  <si>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</si>
  <si>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</si>
  <si>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</si>
  <si>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</si>
  <si>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</si>
  <si>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</si>
  <si>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</si>
  <si>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</si>
  <si>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</si>
  <si>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</si>
  <si>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</si>
  <si>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</si>
  <si>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</si>
  <si>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</si>
  <si>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</si>
  <si>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</si>
  <si>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</si>
  <si>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</si>
  <si>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</si>
  <si>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</si>
  <si>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</si>
  <si>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</si>
  <si>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</si>
  <si>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</si>
  <si>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</si>
  <si>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</si>
  <si>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</si>
  <si>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</si>
  <si>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</si>
  <si>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</si>
  <si>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</si>
  <si>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</si>
  <si>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</si>
  <si>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</si>
  <si>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</si>
  <si>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</si>
  <si>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</si>
  <si>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</si>
  <si>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</si>
  <si>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</si>
  <si>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</si>
  <si>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</si>
  <si>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</si>
  <si>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</si>
  <si>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</si>
  <si>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</si>
  <si>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</si>
  <si>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</si>
  <si>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</si>
  <si>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</si>
  <si>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</si>
  <si>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</si>
  <si>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</si>
  <si>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</si>
  <si>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</si>
  <si>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</si>
  <si>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</si>
  <si>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</si>
  <si>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</si>
  <si>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</si>
  <si>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</si>
  <si>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</si>
  <si>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</si>
  <si>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</si>
  <si>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</si>
  <si>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</si>
  <si>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</si>
  <si>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</si>
  <si>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</si>
  <si>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</si>
  <si>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</si>
  <si>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</si>
  <si>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</si>
  <si>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</si>
  <si>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</si>
  <si>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</si>
  <si>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</si>
  <si>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</si>
  <si>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</si>
  <si>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</si>
  <si>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</si>
  <si>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</si>
  <si>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</si>
  <si>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</si>
  <si>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</si>
  <si>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</si>
  <si>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</si>
  <si>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</si>
  <si>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</si>
  <si>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</si>
  <si>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</si>
  <si>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</si>
  <si>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</si>
  <si>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</si>
  <si>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</si>
  <si>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</si>
  <si>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</si>
  <si>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</si>
  <si>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</si>
  <si>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</si>
  <si>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</si>
  <si>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</si>
  <si>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</si>
  <si>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</si>
  <si>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</si>
  <si>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</si>
  <si>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</si>
  <si>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</si>
  <si>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</si>
  <si>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</si>
  <si>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</si>
  <si>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</si>
  <si>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</si>
  <si>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</si>
  <si>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</si>
  <si>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</si>
  <si>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</si>
  <si>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</si>
  <si>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</si>
  <si>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</si>
  <si>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</si>
  <si>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</si>
  <si>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</si>
  <si>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</si>
  <si>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</si>
  <si>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</si>
  <si>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</si>
  <si>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</si>
  <si>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</si>
  <si>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</si>
  <si>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</si>
  <si>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</si>
  <si>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</si>
  <si>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</si>
  <si>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</si>
  <si>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</si>
  <si>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</si>
  <si>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</si>
  <si>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</si>
  <si>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</si>
  <si>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</si>
  <si>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</si>
  <si>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</si>
  <si>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</si>
  <si>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</si>
  <si>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</si>
  <si>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</si>
  <si>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</si>
  <si>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</si>
  <si>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</si>
  <si>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</si>
  <si>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</si>
  <si>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</si>
  <si>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</si>
  <si>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</si>
  <si>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</si>
  <si>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</si>
  <si>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</si>
  <si>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</si>
  <si>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</si>
  <si>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</si>
  <si>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</si>
  <si>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</si>
  <si>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</si>
  <si>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</si>
  <si>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</si>
  <si>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</si>
  <si>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</si>
  <si>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</si>
  <si>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</si>
  <si>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</si>
  <si>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</si>
  <si>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</si>
  <si>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</si>
  <si>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</si>
  <si>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</si>
  <si>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</si>
  <si>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</si>
  <si>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</si>
  <si>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</si>
  <si>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</si>
  <si>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</si>
  <si>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</si>
  <si>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</si>
  <si>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</si>
  <si>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</si>
  <si>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</si>
  <si>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</si>
  <si>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</si>
  <si>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</si>
  <si>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</si>
  <si>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</si>
  <si>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</si>
  <si>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</si>
  <si>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</si>
  <si>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</si>
  <si>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</si>
  <si>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</si>
  <si>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</si>
  <si>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</si>
  <si>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</si>
  <si>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</si>
  <si>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</si>
  <si>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</si>
  <si>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</si>
  <si>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</si>
  <si>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</si>
  <si>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</si>
  <si>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</si>
  <si>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</si>
  <si>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</si>
  <si>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</si>
  <si>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</si>
  <si>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</si>
  <si>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</si>
  <si>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</si>
  <si>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</si>
  <si>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</si>
  <si>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</si>
  <si>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</si>
  <si>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</si>
  <si>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</si>
  <si>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</si>
  <si>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</si>
  <si>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</si>
  <si>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</si>
  <si>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</si>
  <si>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</si>
  <si>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</si>
  <si>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</si>
  <si>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</si>
  <si>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</si>
  <si>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</si>
  <si>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</si>
  <si>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</si>
  <si>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</si>
  <si>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</si>
  <si>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</si>
  <si>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</si>
  <si>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</si>
  <si>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</si>
  <si>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</si>
  <si>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</si>
  <si>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</si>
  <si>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</si>
  <si>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</si>
  <si>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</si>
  <si>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</si>
  <si>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</si>
  <si>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</si>
  <si>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</si>
  <si>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</si>
  <si>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</si>
  <si>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</si>
  <si>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</si>
  <si>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</si>
  <si>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</si>
  <si>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</si>
  <si>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</si>
  <si>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</si>
  <si>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</si>
  <si>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</si>
  <si>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</si>
  <si>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</si>
  <si>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</si>
  <si>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</si>
  <si>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</si>
  <si>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</si>
  <si>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</si>
  <si>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</si>
  <si>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</si>
  <si>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</si>
  <si>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</si>
  <si>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</si>
  <si>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</si>
  <si>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</si>
  <si>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</si>
  <si>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</si>
  <si>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</si>
  <si>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</si>
  <si>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</si>
  <si>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</si>
  <si>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</si>
  <si>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</si>
  <si>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</si>
  <si>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</si>
  <si>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</si>
  <si>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</si>
  <si>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</si>
  <si>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</si>
  <si>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</si>
  <si>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</si>
  <si>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</si>
  <si>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</si>
  <si>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</si>
  <si>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</si>
  <si>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</si>
  <si>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</si>
  <si>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</si>
  <si>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</si>
  <si>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</si>
  <si>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</si>
  <si>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</si>
  <si>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</si>
  <si>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</si>
  <si>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</si>
  <si>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</si>
  <si>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</si>
  <si>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</si>
  <si>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</si>
  <si>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</si>
  <si>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</si>
  <si>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</si>
  <si>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</si>
  <si>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</si>
  <si>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</si>
  <si>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</si>
  <si>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</si>
  <si>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</si>
  <si>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</si>
  <si>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</si>
  <si>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</si>
  <si>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</si>
  <si>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</si>
  <si>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</si>
  <si>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</si>
  <si>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</si>
  <si>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</si>
  <si>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</si>
  <si>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</si>
  <si>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</si>
  <si>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</si>
  <si>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</si>
  <si>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</si>
  <si>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</si>
  <si>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</si>
  <si>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</si>
  <si>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</si>
  <si>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</si>
  <si>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</si>
  <si>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</si>
  <si>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</si>
  <si>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</si>
  <si>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</si>
  <si>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</si>
  <si>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</si>
  <si>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</si>
  <si>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</si>
  <si>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</si>
  <si>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</si>
  <si>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</si>
  <si>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</si>
  <si>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</si>
  <si>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</si>
  <si>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</si>
  <si>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</si>
  <si>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</si>
  <si>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</si>
  <si>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</si>
  <si>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</si>
  <si>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</si>
  <si>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</si>
  <si>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</si>
  <si>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</si>
  <si>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</si>
  <si>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</si>
  <si>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</si>
  <si>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</si>
  <si>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</si>
  <si>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</si>
  <si>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</si>
  <si>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</si>
  <si>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</si>
  <si>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</si>
  <si>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</si>
  <si>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</si>
  <si>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</si>
  <si>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</si>
  <si>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</si>
  <si>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</si>
  <si>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</si>
  <si>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</si>
  <si>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</si>
  <si>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</si>
  <si>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</si>
  <si>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</si>
  <si>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</si>
  <si>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</si>
  <si>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</si>
  <si>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</si>
  <si>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</si>
  <si>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</si>
  <si>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</si>
  <si>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</si>
  <si>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</si>
  <si>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</si>
  <si>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</si>
  <si>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</si>
  <si>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</si>
  <si>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</si>
  <si>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</si>
  <si>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</si>
  <si>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</si>
  <si>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</si>
  <si>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</si>
  <si>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</si>
  <si>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</si>
  <si>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</si>
  <si>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</si>
  <si>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</si>
  <si>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</si>
  <si>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</si>
  <si>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</si>
  <si>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</si>
  <si>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</si>
  <si>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</si>
  <si>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</si>
  <si>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</si>
  <si>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</si>
  <si>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</si>
  <si>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</si>
  <si>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</si>
  <si>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</si>
  <si>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</si>
  <si>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</si>
  <si>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</si>
  <si>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</si>
  <si>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</si>
  <si>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</si>
  <si>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</si>
  <si>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</si>
  <si>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</si>
  <si>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</si>
  <si>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</si>
  <si>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</si>
  <si>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</si>
  <si>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</si>
  <si>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</si>
  <si>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</si>
  <si>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</si>
  <si>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</si>
  <si>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</si>
  <si>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</si>
  <si>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</si>
  <si>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</si>
  <si>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</si>
  <si>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</si>
  <si>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</si>
  <si>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</si>
  <si>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</si>
  <si>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</si>
  <si>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</si>
  <si>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</si>
  <si>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</si>
  <si>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</si>
  <si>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</si>
  <si>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</si>
  <si>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</si>
  <si>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</si>
  <si>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</si>
  <si>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</si>
  <si>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</si>
  <si>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</si>
  <si>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</si>
  <si>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</si>
  <si>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</si>
  <si>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</si>
  <si>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</si>
  <si>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</si>
  <si>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</si>
  <si>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</si>
  <si>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</si>
  <si>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</si>
  <si>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</si>
  <si>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</si>
  <si>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</si>
  <si>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</si>
  <si>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</si>
  <si>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</si>
  <si>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</si>
  <si>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</si>
  <si>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</si>
  <si>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</si>
  <si>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</si>
  <si>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</si>
  <si>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</si>
  <si>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</si>
  <si>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</si>
  <si>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</si>
  <si>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</si>
  <si>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</si>
  <si>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</si>
  <si>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</si>
  <si>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</si>
  <si>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</si>
  <si>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</si>
  <si>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</si>
  <si>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</si>
  <si>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</si>
  <si>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</si>
  <si>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</si>
  <si>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</si>
  <si>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</si>
  <si>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</si>
  <si>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</si>
  <si>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</si>
  <si>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</si>
  <si>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</si>
  <si>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</si>
  <si>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</si>
  <si>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</si>
  <si>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</si>
  <si>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</si>
  <si>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</si>
  <si>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</si>
  <si>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</si>
  <si>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</si>
  <si>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</si>
  <si>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</si>
  <si>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</si>
  <si>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</si>
  <si>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</si>
  <si>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</si>
  <si>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</si>
  <si>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</si>
  <si>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</si>
  <si>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</si>
  <si>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</si>
  <si>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</si>
  <si>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</si>
  <si>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</si>
  <si>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</si>
  <si>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</si>
  <si>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</si>
  <si>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</si>
  <si>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</si>
  <si>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</si>
  <si>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</si>
  <si>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</si>
  <si>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</si>
  <si>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</si>
  <si>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</si>
  <si>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</si>
  <si>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</si>
  <si>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</si>
  <si>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</si>
  <si>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</si>
  <si>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</si>
  <si>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</si>
  <si>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</si>
  <si>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</si>
  <si>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</si>
  <si>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</si>
  <si>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</si>
  <si>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</si>
  <si>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</si>
  <si>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</si>
  <si>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</si>
  <si>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</si>
  <si>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</si>
  <si>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</si>
  <si>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</si>
  <si>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</si>
  <si>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</si>
  <si>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</si>
  <si>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</si>
  <si>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</si>
  <si>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</si>
  <si>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</si>
  <si>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</si>
  <si>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</si>
  <si>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</si>
  <si>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</si>
  <si>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</si>
  <si>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</si>
  <si>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</si>
  <si>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</si>
  <si>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</si>
  <si>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</si>
  <si>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</si>
  <si>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</si>
  <si>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</si>
  <si>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</si>
  <si>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</si>
  <si>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</si>
  <si>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</si>
  <si>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</si>
  <si>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</si>
  <si>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</si>
  <si>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</si>
  <si>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</si>
  <si>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</si>
  <si>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</si>
  <si>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</si>
  <si>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</si>
  <si>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</si>
  <si>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</si>
  <si>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</si>
  <si>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</si>
  <si>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</si>
  <si>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</si>
  <si>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</si>
  <si>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</si>
  <si>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</si>
  <si>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</si>
  <si>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</si>
  <si>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</si>
  <si>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</si>
  <si>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</si>
  <si>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</si>
  <si>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</si>
  <si>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</si>
  <si>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</si>
  <si>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</si>
  <si>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</si>
  <si>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</si>
  <si>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</si>
  <si>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</si>
  <si>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</si>
  <si>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</si>
  <si>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</si>
  <si>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</si>
  <si>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</si>
  <si>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</si>
  <si>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</si>
  <si>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</si>
  <si>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</si>
  <si>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</si>
  <si>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</si>
  <si>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</si>
  <si>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</si>
  <si>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</si>
  <si>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</si>
  <si>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</si>
  <si>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</si>
  <si>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</si>
  <si>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</si>
  <si>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</si>
  <si>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</si>
  <si>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</si>
  <si>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</si>
  <si>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</si>
  <si>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</si>
  <si>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</si>
  <si>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</si>
  <si>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</si>
  <si>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</si>
  <si>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</si>
  <si>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</si>
  <si>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</si>
  <si>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</si>
  <si>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</si>
  <si>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</si>
  <si>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</si>
  <si>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</si>
  <si>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</si>
  <si>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</si>
  <si>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</si>
  <si>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</si>
  <si>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</si>
  <si>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</si>
  <si>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</si>
  <si>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</si>
  <si>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</si>
  <si>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</si>
  <si>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</si>
  <si>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</si>
  <si>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</si>
  <si>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</si>
  <si>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</si>
  <si>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</si>
  <si>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</si>
  <si>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</si>
  <si>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</si>
  <si>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</si>
  <si>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</si>
  <si>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</si>
  <si>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</si>
  <si>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</si>
  <si>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</si>
  <si>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</si>
  <si>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</si>
  <si>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</si>
  <si>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</si>
  <si>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</si>
  <si>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</si>
  <si>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</si>
  <si>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</si>
  <si>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</si>
  <si>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</si>
  <si>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</si>
  <si>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</si>
  <si>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</si>
  <si>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</si>
  <si>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</si>
  <si>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</si>
  <si>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</si>
  <si>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</si>
  <si>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</si>
  <si>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</si>
  <si>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</si>
  <si>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</si>
  <si>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</si>
  <si>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</si>
  <si>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</si>
  <si>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</si>
  <si>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</si>
  <si>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</si>
  <si>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</si>
  <si>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</si>
  <si>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</si>
  <si>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</si>
  <si>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</si>
  <si>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</si>
  <si>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</si>
  <si>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</si>
  <si>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</si>
  <si>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</si>
  <si>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</si>
  <si>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</si>
  <si>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</si>
  <si>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</si>
  <si>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</si>
  <si>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</si>
  <si>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</si>
  <si>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</si>
  <si>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</si>
  <si>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</si>
  <si>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</si>
  <si>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</si>
  <si>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</si>
  <si>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</si>
  <si>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</si>
  <si>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</si>
  <si>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</si>
  <si>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</si>
  <si>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</si>
  <si>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</si>
  <si>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</si>
  <si>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</si>
  <si>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</si>
  <si>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</si>
  <si>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</si>
  <si>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</si>
  <si>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</si>
  <si>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</si>
  <si>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</si>
  <si>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</si>
  <si>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</si>
  <si>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</si>
  <si>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</si>
  <si>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</si>
  <si>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</si>
  <si>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</si>
  <si>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</si>
  <si>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</si>
  <si>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</si>
  <si>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</si>
  <si>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</si>
  <si>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</si>
  <si>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</si>
  <si>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</si>
  <si>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</si>
  <si>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</si>
  <si>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</si>
  <si>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</si>
  <si>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</si>
  <si>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</si>
  <si>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</si>
  <si>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</si>
  <si>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</si>
  <si>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</si>
  <si>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</si>
  <si>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</si>
  <si>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</si>
  <si>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</si>
  <si>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</si>
  <si>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</si>
  <si>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</si>
  <si>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</si>
  <si>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</si>
  <si>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</si>
  <si>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</si>
  <si>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</si>
  <si>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</si>
  <si>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</si>
  <si>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</si>
  <si>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</si>
  <si>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</si>
  <si>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</si>
  <si>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</si>
  <si>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</si>
  <si>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</si>
  <si>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</si>
  <si>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</si>
  <si>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</si>
  <si>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</si>
  <si>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</si>
  <si>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</si>
  <si>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</si>
  <si>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</si>
  <si>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</si>
  <si>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</si>
  <si>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</si>
  <si>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</si>
  <si>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</si>
  <si>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</si>
  <si>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</si>
  <si>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</si>
  <si>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</si>
  <si>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</si>
  <si>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</si>
  <si>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</si>
  <si>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</si>
  <si>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</si>
  <si>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</si>
  <si>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</si>
  <si>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</si>
  <si>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</si>
  <si>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</si>
  <si>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</si>
  <si>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</si>
  <si>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</si>
  <si>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</si>
  <si>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</si>
  <si>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</si>
  <si>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</si>
  <si>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</si>
  <si>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</si>
  <si>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</si>
  <si>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</si>
  <si>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</si>
  <si>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</si>
  <si>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</si>
  <si>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</si>
  <si>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</si>
  <si>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</si>
  <si>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</si>
  <si>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</si>
  <si>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</si>
  <si>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</si>
  <si>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</si>
  <si>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</si>
  <si>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</si>
  <si>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</si>
  <si>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</si>
  <si>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</si>
  <si>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</si>
  <si>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</si>
  <si>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</si>
  <si>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</si>
  <si>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</si>
  <si>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</si>
  <si>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</si>
  <si>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</si>
  <si>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</si>
  <si>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</si>
  <si>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</si>
  <si>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</si>
  <si>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</si>
  <si>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</si>
  <si>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</si>
  <si>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</si>
  <si>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</si>
  <si>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</si>
  <si>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</si>
  <si>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</si>
  <si>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</si>
  <si>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</si>
  <si>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</si>
  <si>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</si>
  <si>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</si>
  <si>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</si>
  <si>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</si>
  <si>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</si>
  <si>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</si>
  <si>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</si>
  <si>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</si>
  <si>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</si>
  <si>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</si>
  <si>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</si>
  <si>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</si>
  <si>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</si>
  <si>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</si>
  <si>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</si>
  <si>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</si>
  <si>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</si>
  <si>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</si>
  <si>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</si>
  <si>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</si>
  <si>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</si>
  <si>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</si>
  <si>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</si>
  <si>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</si>
  <si>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</si>
  <si>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</si>
  <si>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</si>
  <si>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</si>
  <si>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</si>
  <si>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</si>
  <si>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</si>
  <si>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</si>
  <si>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</si>
  <si>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</si>
  <si>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</si>
  <si>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</si>
  <si>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</si>
  <si>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</si>
  <si>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</si>
  <si>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</si>
  <si>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</si>
  <si>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</si>
  <si>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</si>
  <si>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</si>
  <si>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</si>
  <si>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</si>
  <si>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</si>
  <si>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</si>
  <si>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</si>
  <si>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</si>
  <si>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</si>
  <si>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</si>
  <si>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</si>
  <si>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</si>
  <si>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</si>
  <si>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</si>
  <si>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</si>
  <si>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</si>
  <si>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</si>
  <si>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</si>
  <si>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</si>
  <si>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</si>
  <si>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</si>
  <si>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</si>
  <si>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</si>
  <si>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</si>
  <si>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</si>
  <si>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</si>
  <si>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</si>
  <si>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</si>
  <si>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</si>
  <si>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</si>
  <si>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</si>
  <si>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</si>
  <si>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</si>
  <si>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</si>
  <si>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</si>
  <si>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</si>
  <si>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</si>
  <si>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</si>
  <si>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</si>
  <si>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</si>
  <si>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</si>
  <si>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</si>
  <si>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</si>
  <si>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</si>
  <si>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</si>
  <si>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</si>
  <si>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</si>
  <si>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</si>
  <si>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</si>
  <si>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</si>
  <si>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</si>
  <si>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</si>
  <si>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</si>
  <si>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</si>
  <si>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</si>
  <si>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</si>
  <si>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</si>
  <si>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</si>
  <si>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</si>
  <si>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</si>
  <si>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</si>
  <si>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</si>
  <si>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</si>
  <si>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</si>
  <si>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</si>
  <si>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</si>
  <si>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</si>
  <si>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</si>
  <si>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</si>
  <si>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</si>
  <si>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</si>
  <si>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</si>
  <si>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</si>
  <si>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</si>
  <si>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</si>
  <si>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</si>
  <si>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</si>
  <si>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</si>
  <si>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</si>
  <si>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</si>
  <si>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</si>
  <si>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</si>
  <si>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</si>
  <si>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</si>
  <si>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</si>
  <si>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</si>
  <si>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</si>
  <si>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</si>
  <si>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</si>
  <si>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</si>
  <si>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</si>
  <si>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</si>
  <si>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</si>
  <si>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</si>
  <si>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</si>
  <si>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</si>
  <si>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</si>
  <si>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</si>
  <si>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</si>
  <si>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</si>
  <si>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</si>
  <si>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</si>
  <si>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</si>
  <si>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</si>
  <si>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</si>
  <si>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</si>
  <si>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</si>
  <si>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</si>
  <si>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</si>
  <si>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</si>
  <si>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</si>
  <si>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</si>
  <si>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</si>
  <si>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</si>
  <si>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</si>
  <si>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</si>
  <si>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</si>
  <si>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</si>
  <si>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</si>
  <si>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</si>
  <si>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</si>
  <si>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</si>
  <si>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</si>
  <si>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</si>
  <si>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</si>
  <si>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</si>
  <si>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</si>
  <si>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</si>
  <si>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</si>
  <si>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</si>
  <si>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</si>
  <si>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</si>
  <si>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</si>
  <si>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</si>
  <si>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</si>
  <si>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</si>
  <si>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</si>
  <si>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</si>
  <si>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</si>
  <si>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</si>
  <si>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</si>
  <si>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</si>
  <si>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</si>
  <si>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</si>
  <si>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</si>
  <si>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</si>
  <si>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</si>
  <si>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</si>
  <si>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</si>
  <si>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</si>
  <si>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</si>
  <si>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</si>
  <si>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</si>
  <si>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</si>
  <si>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</si>
  <si>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</si>
  <si>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</si>
  <si>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</si>
  <si>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</si>
  <si>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</si>
  <si>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</si>
  <si>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</si>
  <si>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</si>
  <si>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</si>
  <si>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</si>
  <si>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</si>
  <si>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</si>
  <si>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</si>
  <si>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</si>
  <si>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</si>
  <si>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</si>
  <si>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</si>
  <si>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</si>
  <si>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</si>
  <si>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</si>
  <si>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</si>
  <si>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</si>
  <si>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</si>
  <si>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</si>
  <si>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</si>
  <si>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</si>
  <si>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</si>
  <si>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</si>
  <si>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</si>
  <si>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</si>
  <si>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</si>
  <si>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</si>
  <si>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</si>
  <si>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</si>
  <si>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</si>
  <si>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</si>
  <si>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</si>
  <si>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</si>
  <si>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</si>
  <si>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</si>
  <si>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</si>
  <si>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</si>
  <si>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</si>
  <si>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</si>
  <si>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</si>
  <si>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</si>
  <si>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</si>
  <si>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</si>
  <si>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</si>
  <si>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</si>
  <si>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</si>
  <si>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</si>
  <si>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</si>
  <si>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</si>
  <si>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</si>
  <si>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</si>
  <si>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</si>
  <si>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</si>
  <si>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</si>
  <si>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</si>
  <si>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</si>
  <si>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</si>
  <si>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</si>
  <si>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</si>
  <si>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</si>
  <si>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</si>
  <si>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</si>
  <si>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</si>
  <si>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</si>
  <si>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</si>
  <si>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</si>
  <si>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</si>
  <si>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</si>
  <si>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</si>
  <si>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</si>
  <si>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</si>
  <si>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</si>
  <si>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</si>
  <si>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</si>
  <si>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</si>
  <si>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</si>
  <si>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</si>
  <si>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</si>
  <si>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</si>
  <si>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</si>
  <si>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</si>
  <si>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</si>
  <si>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</si>
  <si>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</si>
  <si>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</si>
  <si>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</si>
  <si>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</si>
  <si>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</si>
  <si>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</si>
  <si>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</si>
  <si>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</si>
  <si>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</si>
  <si>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</si>
  <si>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</si>
  <si>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</si>
  <si>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</si>
  <si>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</si>
  <si>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</si>
  <si>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</si>
  <si>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</si>
  <si>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</si>
  <si>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</si>
  <si>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</si>
  <si>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</si>
  <si>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</si>
  <si>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</si>
  <si>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</si>
  <si>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</si>
  <si>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</si>
  <si>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</si>
  <si>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</si>
  <si>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</si>
  <si>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</si>
  <si>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</si>
  <si>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</si>
  <si>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</si>
  <si>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</si>
  <si>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</si>
  <si>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</si>
  <si>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</si>
  <si>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</si>
  <si>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</si>
  <si>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</si>
  <si>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</si>
  <si>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</si>
  <si>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</si>
  <si>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</si>
  <si>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</si>
  <si>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</si>
  <si>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</si>
  <si>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</si>
  <si>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</si>
  <si>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</si>
  <si>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</si>
  <si>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</si>
  <si>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</si>
  <si>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</si>
  <si>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</si>
  <si>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</si>
  <si>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</si>
  <si>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</si>
  <si>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</si>
  <si>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</si>
  <si>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</si>
  <si>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</si>
  <si>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</si>
  <si>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</si>
  <si>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</si>
  <si>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</si>
  <si>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</si>
  <si>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</si>
  <si>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</si>
  <si>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</si>
  <si>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</si>
  <si>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</si>
  <si>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</si>
  <si>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</si>
  <si>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</si>
  <si>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</si>
  <si>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</si>
  <si>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</si>
  <si>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</si>
  <si>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</si>
  <si>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</si>
  <si>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</si>
  <si>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</si>
  <si>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</si>
  <si>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</si>
  <si>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</si>
  <si>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</si>
  <si>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</si>
  <si>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</si>
  <si>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</si>
  <si>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</si>
  <si>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</si>
  <si>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</si>
  <si>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</si>
  <si>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</si>
  <si>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</si>
  <si>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</si>
  <si>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</si>
  <si>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</si>
  <si>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</si>
  <si>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</si>
  <si>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</si>
  <si>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</si>
  <si>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</si>
  <si>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</si>
  <si>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</si>
  <si>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</si>
  <si>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</si>
  <si>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</si>
  <si>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</si>
  <si>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</si>
  <si>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</si>
  <si>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</si>
  <si>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</si>
  <si>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</si>
  <si>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</si>
  <si>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</si>
  <si>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</si>
  <si>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</si>
  <si>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</si>
  <si>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</si>
  <si>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</si>
  <si>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</si>
  <si>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</si>
  <si>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</si>
  <si>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</si>
  <si>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</si>
  <si>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</si>
  <si>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</si>
  <si>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</si>
  <si>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</si>
  <si>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</si>
  <si>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</si>
  <si>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</si>
  <si>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</si>
  <si>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</si>
  <si>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</si>
  <si>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</si>
  <si>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</si>
  <si>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</si>
  <si>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</si>
  <si>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</si>
  <si>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</si>
  <si>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</si>
  <si>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</si>
  <si>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</si>
  <si>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</si>
  <si>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</si>
  <si>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</si>
  <si>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</si>
  <si>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</si>
  <si>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</si>
  <si>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</si>
  <si>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</si>
  <si>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</si>
  <si>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</si>
  <si>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</si>
  <si>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</si>
  <si>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</si>
  <si>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</si>
  <si>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</si>
  <si>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</si>
  <si>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</si>
  <si>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</si>
  <si>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</si>
  <si>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</si>
  <si>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</si>
  <si>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</si>
  <si>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</si>
  <si>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</si>
  <si>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</si>
  <si>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</si>
  <si>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</si>
  <si>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</si>
  <si>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</si>
  <si>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</si>
  <si>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</si>
  <si>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</si>
  <si>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</si>
  <si>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</si>
  <si>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</si>
  <si>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</si>
  <si>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</si>
  <si>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</si>
  <si>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</si>
  <si>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</si>
  <si>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</si>
  <si>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</si>
  <si>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</si>
  <si>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</si>
  <si>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</si>
  <si>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</si>
  <si>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</si>
  <si>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</si>
  <si>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</si>
  <si>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</si>
  <si>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</si>
  <si>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</si>
  <si>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</si>
  <si>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</si>
  <si>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</si>
  <si>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</si>
  <si>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</si>
  <si>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</si>
  <si>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</si>
  <si>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</si>
  <si>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</si>
  <si>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</si>
  <si>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</si>
  <si>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</si>
  <si>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</si>
  <si>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</si>
  <si>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</si>
  <si>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</si>
  <si>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</si>
  <si>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</si>
  <si>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</si>
  <si>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</si>
  <si>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</si>
  <si>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</si>
  <si>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</si>
  <si>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</si>
  <si>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</si>
  <si>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</si>
  <si>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</si>
  <si>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</si>
  <si>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</si>
  <si>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</si>
  <si>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</si>
  <si>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</si>
  <si>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</si>
  <si>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</si>
  <si>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</si>
  <si>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</si>
  <si>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</si>
  <si>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</si>
  <si>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</si>
  <si>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</si>
  <si>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</si>
  <si>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</si>
  <si>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</si>
  <si>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</si>
  <si>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</si>
  <si>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</si>
  <si>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</si>
  <si>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</si>
  <si>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</si>
  <si>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</si>
  <si>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</si>
  <si>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</si>
  <si>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</si>
  <si>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</si>
  <si>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</si>
  <si>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</si>
  <si>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</si>
  <si>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</si>
  <si>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</si>
  <si>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</si>
  <si>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</si>
  <si>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</si>
  <si>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</si>
  <si>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</si>
  <si>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</si>
  <si>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</si>
  <si>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</si>
  <si>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</si>
  <si>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</si>
  <si>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</si>
  <si>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</si>
  <si>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</si>
  <si>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</si>
  <si>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</si>
  <si>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</si>
  <si>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</si>
  <si>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</si>
  <si>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</si>
  <si>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</si>
  <si>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</si>
  <si>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</si>
  <si>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</si>
  <si>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</si>
  <si>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</si>
  <si>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</si>
  <si>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</si>
  <si>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</si>
  <si>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</si>
  <si>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</si>
  <si>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</si>
  <si>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</si>
  <si>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</si>
  <si>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</si>
  <si>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</si>
  <si>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</si>
  <si>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</si>
  <si>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</si>
  <si>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</si>
  <si>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</si>
  <si>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</si>
  <si>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</si>
  <si>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</si>
  <si>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</si>
  <si>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</si>
  <si>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</si>
  <si>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</si>
  <si>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</si>
  <si>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</si>
  <si>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</si>
  <si>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</si>
  <si>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</si>
  <si>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</si>
  <si>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</si>
  <si>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</si>
  <si>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</si>
  <si>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</si>
  <si>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</si>
  <si>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</si>
  <si>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</si>
  <si>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</si>
  <si>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</si>
  <si>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</si>
  <si>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</si>
  <si>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</si>
  <si>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</si>
  <si>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</si>
  <si>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</si>
  <si>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</si>
  <si>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</si>
  <si>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</si>
  <si>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</si>
  <si>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</si>
  <si>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</si>
  <si>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</si>
  <si>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</si>
  <si>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</si>
  <si>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</si>
  <si>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</si>
  <si>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</si>
  <si>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</si>
  <si>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</si>
  <si>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</si>
  <si>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</si>
  <si>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</si>
  <si>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</si>
  <si>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</si>
  <si>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</si>
  <si>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</si>
  <si>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</si>
  <si>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</si>
  <si>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</si>
  <si>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</si>
  <si>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</si>
  <si>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</si>
  <si>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</si>
  <si>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</si>
  <si>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</si>
  <si>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</si>
  <si>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</si>
  <si>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</si>
  <si>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</si>
  <si>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</si>
  <si>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</si>
  <si>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</si>
  <si>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</si>
  <si>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</si>
  <si>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</si>
  <si>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</si>
  <si>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</si>
  <si>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</si>
  <si>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</si>
  <si>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</si>
  <si>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</si>
  <si>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</si>
  <si>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</si>
  <si>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</si>
  <si>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</si>
  <si>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</si>
  <si>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</si>
  <si>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</si>
  <si>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</si>
  <si>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</si>
  <si>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</si>
  <si>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</si>
  <si>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</si>
  <si>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</si>
  <si>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</si>
  <si>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</si>
  <si>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</si>
  <si>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</si>
  <si>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</si>
  <si>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</si>
  <si>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</si>
  <si>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</si>
  <si>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</si>
  <si>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</si>
  <si>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</si>
  <si>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</si>
  <si>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</si>
  <si>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</si>
  <si>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</si>
  <si>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</si>
  <si>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</si>
  <si>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</si>
  <si>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</si>
  <si>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</si>
  <si>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</si>
  <si>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</si>
  <si>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</si>
  <si>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</si>
  <si>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</si>
  <si>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</si>
  <si>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</si>
  <si>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</si>
  <si>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</si>
  <si>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</si>
  <si>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</si>
  <si>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</si>
  <si>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</si>
  <si>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</si>
  <si>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</si>
  <si>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</si>
  <si>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</si>
  <si>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</si>
  <si>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</si>
  <si>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</si>
  <si>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</si>
  <si>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</si>
  <si>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</si>
  <si>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</si>
  <si>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</si>
  <si>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</si>
  <si>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</si>
  <si>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</si>
  <si>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</si>
  <si>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</si>
  <si>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</si>
  <si>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</si>
  <si>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</si>
  <si>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</si>
  <si>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</si>
  <si>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</si>
  <si>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</si>
  <si>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</si>
  <si>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</si>
  <si>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</si>
  <si>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</si>
  <si>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</si>
  <si>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</si>
  <si>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</si>
  <si>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</si>
  <si>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</si>
  <si>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</si>
  <si>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</si>
  <si>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</si>
  <si>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</si>
  <si>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</si>
  <si>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</si>
  <si>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</si>
  <si>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</si>
  <si>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</si>
  <si>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</si>
  <si>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</si>
  <si>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</si>
  <si>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</si>
  <si>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</si>
  <si>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</si>
  <si>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</si>
  <si>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</si>
  <si>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</si>
  <si>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</si>
  <si>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</si>
  <si>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</si>
  <si>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</si>
  <si>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</si>
  <si>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</si>
  <si>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</si>
  <si>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</si>
  <si>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</si>
  <si>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</si>
  <si>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</si>
  <si>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</si>
  <si>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</si>
  <si>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</si>
  <si>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</si>
  <si>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</si>
  <si>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</si>
  <si>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</si>
  <si>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</si>
  <si>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</si>
  <si>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</si>
  <si>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</si>
  <si>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</si>
  <si>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</si>
  <si>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</si>
  <si>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</si>
  <si>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</si>
  <si>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</si>
  <si>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</si>
  <si>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</si>
  <si>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</si>
  <si>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</si>
  <si>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</si>
  <si>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</si>
  <si>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</si>
  <si>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</si>
  <si>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</si>
  <si>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</si>
  <si>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</si>
  <si>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</si>
  <si>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</si>
  <si>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</si>
  <si>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</si>
  <si>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</si>
  <si>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</si>
  <si>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</si>
  <si>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</si>
  <si>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</si>
  <si>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</si>
  <si>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</si>
  <si>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</si>
  <si>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</si>
  <si>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</si>
  <si>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</si>
  <si>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</si>
  <si>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</si>
  <si>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</si>
  <si>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</si>
  <si>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</si>
  <si>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</si>
  <si>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</si>
  <si>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</si>
  <si>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</si>
  <si>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</si>
  <si>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</si>
  <si>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</si>
  <si>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</si>
  <si>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</si>
  <si>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</si>
  <si>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</si>
  <si>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</si>
  <si>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</si>
  <si>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</si>
  <si>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</si>
  <si>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</si>
  <si>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</si>
  <si>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</si>
  <si>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</si>
  <si>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</si>
  <si>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</si>
  <si>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</si>
  <si>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</si>
  <si>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</si>
  <si>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</si>
  <si>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</si>
  <si>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</si>
  <si>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</si>
  <si>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</si>
  <si>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</si>
  <si>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</si>
  <si>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</si>
  <si>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</si>
  <si>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</si>
  <si>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</si>
  <si>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</si>
  <si>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</si>
  <si>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</si>
  <si>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</si>
  <si>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</si>
  <si>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</si>
  <si>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</si>
  <si>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</si>
  <si>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</si>
  <si>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</si>
  <si>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</si>
  <si>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</si>
  <si>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</si>
  <si>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</si>
  <si>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</si>
  <si>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</si>
  <si>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</si>
  <si>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</si>
  <si>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</si>
  <si>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</si>
  <si>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</si>
  <si>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</si>
  <si>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</si>
  <si>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</si>
  <si>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</si>
  <si>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</si>
  <si>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</si>
  <si>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</si>
  <si>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</si>
  <si>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</si>
  <si>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</si>
  <si>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</si>
  <si>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</si>
  <si>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</si>
  <si>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</si>
  <si>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</si>
  <si>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</si>
  <si>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</si>
  <si>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</si>
  <si>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</si>
  <si>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</si>
  <si>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</si>
  <si>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</si>
  <si>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</si>
  <si>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</si>
  <si>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</si>
  <si>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</si>
  <si>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</si>
  <si>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</si>
  <si>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</si>
  <si>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</si>
  <si>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</si>
  <si>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</si>
  <si>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</si>
  <si>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</si>
  <si>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</si>
  <si>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</si>
  <si>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</si>
  <si>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</si>
  <si>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</si>
  <si>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</si>
  <si>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</si>
  <si>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</si>
  <si>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</si>
  <si>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</si>
  <si>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</si>
  <si>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</si>
  <si>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</si>
  <si>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</si>
  <si>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</si>
  <si>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</si>
  <si>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</si>
  <si>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</si>
  <si>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</si>
  <si>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</si>
  <si>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</si>
  <si>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</si>
  <si>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</si>
  <si>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</si>
  <si>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</si>
  <si>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</si>
  <si>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</si>
  <si>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</si>
  <si>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</si>
  <si>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</si>
  <si>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</si>
  <si>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</si>
  <si>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</si>
  <si>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</si>
  <si>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</si>
  <si>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</si>
  <si>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</si>
  <si>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</si>
  <si>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</si>
  <si>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</si>
  <si>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</si>
  <si>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</si>
  <si>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</si>
  <si>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</si>
  <si>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</si>
  <si>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</si>
  <si>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</si>
  <si>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</si>
  <si>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</si>
  <si>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</si>
  <si>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</si>
  <si>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</si>
  <si>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</si>
  <si>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</si>
  <si>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</si>
  <si>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</si>
  <si>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</si>
  <si>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</si>
  <si>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</si>
  <si>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</si>
  <si>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</si>
  <si>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</si>
  <si>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</si>
  <si>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</si>
  <si>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</si>
  <si>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</si>
  <si>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</si>
  <si>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</si>
  <si>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</si>
  <si>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</si>
  <si>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</si>
  <si>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</si>
  <si>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</si>
  <si>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</si>
  <si>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</si>
  <si>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</si>
  <si>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</si>
  <si>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</si>
  <si>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</si>
  <si>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</si>
  <si>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</si>
  <si>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</si>
  <si>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</si>
  <si>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</si>
  <si>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</si>
  <si>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</si>
  <si>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</si>
  <si>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</si>
  <si>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</si>
  <si>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</si>
  <si>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</si>
  <si>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</si>
  <si>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</si>
  <si>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</si>
  <si>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</si>
  <si>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</si>
  <si>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</si>
  <si>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</si>
  <si>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</si>
  <si>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</si>
  <si>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</si>
  <si>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</si>
  <si>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</si>
  <si>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</si>
  <si>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</si>
  <si>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</si>
  <si>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</si>
  <si>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</si>
  <si>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</si>
  <si>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</si>
  <si>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</si>
  <si>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</si>
  <si>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</si>
  <si>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</si>
  <si>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</si>
  <si>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</si>
  <si>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</si>
  <si>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</si>
  <si>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</si>
  <si>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</si>
  <si>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</si>
  <si>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</si>
  <si>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</si>
  <si>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</si>
  <si>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</si>
  <si>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</si>
  <si>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</si>
  <si>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</si>
  <si>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</si>
  <si>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</si>
  <si>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</si>
  <si>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</si>
  <si>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</si>
  <si>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</si>
  <si>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</si>
  <si>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</si>
  <si>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</si>
  <si>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</si>
  <si>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</si>
  <si>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</si>
  <si>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</si>
  <si>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</si>
  <si>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</si>
  <si>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</si>
  <si>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</si>
  <si>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</si>
  <si>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</si>
  <si>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</si>
  <si>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</si>
  <si>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</si>
  <si>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</si>
  <si>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</si>
  <si>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</si>
  <si>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</si>
  <si>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</si>
  <si>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</si>
  <si>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</si>
  <si>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</si>
  <si>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</si>
  <si>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</si>
  <si>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</si>
  <si>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</si>
  <si>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</si>
  <si>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</si>
  <si>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</si>
  <si>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</si>
  <si>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</si>
  <si>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</si>
  <si>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</si>
  <si>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</si>
  <si>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</si>
  <si>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</si>
  <si>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</si>
  <si>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</si>
  <si>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</si>
  <si>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</si>
  <si>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</si>
  <si>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</si>
  <si>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</si>
  <si>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</si>
  <si>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</si>
  <si>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</si>
  <si>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</si>
  <si>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</si>
  <si>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</si>
  <si>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</si>
  <si>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</si>
  <si>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</si>
  <si>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</si>
  <si>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</si>
  <si>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</si>
  <si>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</si>
  <si>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</si>
  <si>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</si>
  <si>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</si>
  <si>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</si>
  <si>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</si>
  <si>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</si>
  <si>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</si>
  <si>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</si>
  <si>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</si>
  <si>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</si>
  <si>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</si>
  <si>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</si>
  <si>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</si>
  <si>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</si>
  <si>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</si>
  <si>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</si>
  <si>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</si>
  <si>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</si>
  <si>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</si>
  <si>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</si>
  <si>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</si>
  <si>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</si>
  <si>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</si>
  <si>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</si>
  <si>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</si>
  <si>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</si>
  <si>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</si>
  <si>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</si>
  <si>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</si>
  <si>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</si>
  <si>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</si>
  <si>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</si>
  <si>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</si>
  <si>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</si>
  <si>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</si>
  <si>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</si>
  <si>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</si>
  <si>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</si>
  <si>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</si>
  <si>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</si>
  <si>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</si>
  <si>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</si>
  <si>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</si>
  <si>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</si>
  <si>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</si>
  <si>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</si>
  <si>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</si>
  <si>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</si>
  <si>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</si>
  <si>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</si>
  <si>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</si>
  <si>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</si>
  <si>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</si>
  <si>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</si>
  <si>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</si>
  <si>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</si>
  <si>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</si>
  <si>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</si>
  <si>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</si>
  <si>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</si>
  <si>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</si>
  <si>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</si>
  <si>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</si>
  <si>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</si>
  <si>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</si>
  <si>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</si>
  <si>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</si>
  <si>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</si>
  <si>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</si>
  <si>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</si>
  <si>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</si>
  <si>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</si>
  <si>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</si>
  <si>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</si>
  <si>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</si>
  <si>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</si>
  <si>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</si>
  <si>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</si>
  <si>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</si>
  <si>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</si>
  <si>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</si>
  <si>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</si>
  <si>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</si>
  <si>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</si>
  <si>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</si>
  <si>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</si>
  <si>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</si>
  <si>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</si>
  <si>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</si>
  <si>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</si>
  <si>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</si>
  <si>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</si>
  <si>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</si>
  <si>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</si>
  <si>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</si>
  <si>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</si>
  <si>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</si>
  <si>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</si>
  <si>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</si>
  <si>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</si>
  <si>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</si>
  <si>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</si>
  <si>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</si>
  <si>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</si>
  <si>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</si>
  <si>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</si>
  <si>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</si>
  <si>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</si>
  <si>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</si>
  <si>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</si>
  <si>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</si>
  <si>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</si>
  <si>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</si>
  <si>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</si>
  <si>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</si>
  <si>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</si>
  <si>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</si>
  <si>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</si>
  <si>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</si>
  <si>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</si>
  <si>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</si>
  <si>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</si>
  <si>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</si>
  <si>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</si>
  <si>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</si>
  <si>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</si>
  <si>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</si>
  <si>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</si>
  <si>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</si>
  <si>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</si>
  <si>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</si>
  <si>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</si>
  <si>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</si>
  <si>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</si>
  <si>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</si>
  <si>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</si>
  <si>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</si>
  <si>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</si>
  <si>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</si>
  <si>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</si>
  <si>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</si>
  <si>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</si>
  <si>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</si>
  <si>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</si>
  <si>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</si>
  <si>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</si>
  <si>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</si>
  <si>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</si>
  <si>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</si>
  <si>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</si>
  <si>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</si>
  <si>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</si>
  <si>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</si>
  <si>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</si>
  <si>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</si>
  <si>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</si>
  <si>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</si>
  <si>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</si>
  <si>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</si>
  <si>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</si>
  <si>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</si>
  <si>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</si>
  <si>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</si>
  <si>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</si>
  <si>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</si>
  <si>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</si>
  <si>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</si>
  <si>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</si>
  <si>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</si>
  <si>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</si>
  <si>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</si>
  <si>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</si>
  <si>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</si>
  <si>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</si>
  <si>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</si>
  <si>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</si>
  <si>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</si>
  <si>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</si>
  <si>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</si>
  <si>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</si>
  <si>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</si>
  <si>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</si>
  <si>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</si>
  <si>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</si>
  <si>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</si>
  <si>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</si>
  <si>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</si>
  <si>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</si>
  <si>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</si>
  <si>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</si>
  <si>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</si>
  <si>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</si>
  <si>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</si>
  <si>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</si>
  <si>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</si>
  <si>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</si>
  <si>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</si>
  <si>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</si>
  <si>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</si>
  <si>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</si>
  <si>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</si>
  <si>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</si>
  <si>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</si>
  <si>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</si>
  <si>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</si>
  <si>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</si>
  <si>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</si>
  <si>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</si>
  <si>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</si>
  <si>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</si>
  <si>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</si>
  <si>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</si>
  <si>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</si>
  <si>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</si>
  <si>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</si>
  <si>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</si>
  <si>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</si>
  <si>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</si>
  <si>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</si>
  <si>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</si>
  <si>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</si>
  <si>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</si>
  <si>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</si>
  <si>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</si>
  <si>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</si>
  <si>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</si>
  <si>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</si>
  <si>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</si>
  <si>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</si>
  <si>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</si>
  <si>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</si>
  <si>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</si>
  <si>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</si>
  <si>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</si>
  <si>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</si>
  <si>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</si>
  <si>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</si>
  <si>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</si>
  <si>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</si>
  <si>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</si>
  <si>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</si>
  <si>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</si>
  <si>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</si>
  <si>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</si>
  <si>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</si>
  <si>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</si>
  <si>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</si>
  <si>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</si>
  <si>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</si>
  <si>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</si>
  <si>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</si>
  <si>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</si>
  <si>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</si>
  <si>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</si>
  <si>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</si>
  <si>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</si>
  <si>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</si>
  <si>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</si>
  <si>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</si>
  <si>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</si>
  <si>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</si>
  <si>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</si>
  <si>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</si>
  <si>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</si>
  <si>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</si>
  <si>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</si>
  <si>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</si>
  <si>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</si>
  <si>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</si>
  <si>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</si>
  <si>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</si>
  <si>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</si>
  <si>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</si>
  <si>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</si>
  <si>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</si>
  <si>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</si>
  <si>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</si>
  <si>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</si>
  <si>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</si>
  <si>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</si>
  <si>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</si>
  <si>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</si>
  <si>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</si>
  <si>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</si>
  <si>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</si>
  <si>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</si>
  <si>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</si>
  <si>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</si>
  <si>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</si>
  <si>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</si>
  <si>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</si>
  <si>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</si>
  <si>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</si>
  <si>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</si>
  <si>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</si>
  <si>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</si>
  <si>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</si>
  <si>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</si>
  <si>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</si>
  <si>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</si>
  <si>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</si>
  <si>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</si>
  <si>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</si>
  <si>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</si>
  <si>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</si>
  <si>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</si>
  <si>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</si>
  <si>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</si>
  <si>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</si>
  <si>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</si>
  <si>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</si>
  <si>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</si>
  <si>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</si>
  <si>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</si>
  <si>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</si>
  <si>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</si>
  <si>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</si>
  <si>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</si>
  <si>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</si>
  <si>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</si>
  <si>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</si>
  <si>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</si>
  <si>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</si>
  <si>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</si>
  <si>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</si>
  <si>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</si>
  <si>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</si>
  <si>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</si>
  <si>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</si>
  <si>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</si>
  <si>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</si>
  <si>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</si>
  <si>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</si>
  <si>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</si>
  <si>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</si>
  <si>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</si>
  <si>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</si>
  <si>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</si>
  <si>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</si>
  <si>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</si>
  <si>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</si>
  <si>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</si>
  <si>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</si>
  <si>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</si>
  <si>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</si>
  <si>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</si>
  <si>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</si>
  <si>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</si>
  <si>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</si>
  <si>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</si>
  <si>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</si>
  <si>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</si>
  <si>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</si>
  <si>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</si>
  <si>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</si>
  <si>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</si>
  <si>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</si>
  <si>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</si>
  <si>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</si>
  <si>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</si>
  <si>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</si>
  <si>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</si>
  <si>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</si>
  <si>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</si>
  <si>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</si>
  <si>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</si>
  <si>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</si>
  <si>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</si>
  <si>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</si>
  <si>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</si>
  <si>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</si>
  <si>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</si>
  <si>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</si>
  <si>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</si>
  <si>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</si>
  <si>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</si>
  <si>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</si>
  <si>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</si>
  <si>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</si>
  <si>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</si>
  <si>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</si>
  <si>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</si>
  <si>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</si>
  <si>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</si>
  <si>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</si>
  <si>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</si>
  <si>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</si>
  <si>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</si>
  <si>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</si>
  <si>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</si>
  <si>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</si>
  <si>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</si>
  <si>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</si>
  <si>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</si>
  <si>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</si>
  <si>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</si>
  <si>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</si>
  <si>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</si>
  <si>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</si>
  <si>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</si>
  <si>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</si>
  <si>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</si>
  <si>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</si>
  <si>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</si>
  <si>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</si>
  <si>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</si>
  <si>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</si>
  <si>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</si>
  <si>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</si>
  <si>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</si>
  <si>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</si>
  <si>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</si>
  <si>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</si>
  <si>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</si>
  <si>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</si>
  <si>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</si>
  <si>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</si>
  <si>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</si>
  <si>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</si>
  <si>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</si>
  <si>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</si>
  <si>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</si>
  <si>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</si>
  <si>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</si>
  <si>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</si>
  <si>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</si>
  <si>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</si>
  <si>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</si>
  <si>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</si>
  <si>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</si>
  <si>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</si>
  <si>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</si>
  <si>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</si>
  <si>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</si>
  <si>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</si>
  <si>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</si>
  <si>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</si>
  <si>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</si>
  <si>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</si>
  <si>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</si>
  <si>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</si>
  <si>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</si>
  <si>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</si>
  <si>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</si>
  <si>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</si>
  <si>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</si>
  <si>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</si>
  <si>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</si>
  <si>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</si>
  <si>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</si>
  <si>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</si>
  <si>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</si>
  <si>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</si>
  <si>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</si>
  <si>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</si>
  <si>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</si>
  <si>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</si>
  <si>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</si>
  <si>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</si>
  <si>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</si>
  <si>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</si>
  <si>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</si>
  <si>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</si>
  <si>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</si>
  <si>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</si>
  <si>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</si>
  <si>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</si>
  <si>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</si>
  <si>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</si>
  <si>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</si>
  <si>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</si>
  <si>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</si>
  <si>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</si>
  <si>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</si>
  <si>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</si>
  <si>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</si>
  <si>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</si>
  <si>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</si>
  <si>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</si>
  <si>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</si>
  <si>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</si>
  <si>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</si>
  <si>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</si>
  <si>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</si>
  <si>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</si>
  <si>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</si>
  <si>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</si>
  <si>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</si>
  <si>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</si>
  <si>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</si>
  <si>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</si>
  <si>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</si>
  <si>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</si>
  <si>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</si>
  <si>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</si>
  <si>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</si>
  <si>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</si>
  <si>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</si>
  <si>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</si>
  <si>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</si>
  <si>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</si>
  <si>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</si>
  <si>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</si>
  <si>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</si>
  <si>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</si>
  <si>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</si>
  <si>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</si>
  <si>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</si>
  <si>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</si>
  <si>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</si>
  <si>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</si>
  <si>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</si>
  <si>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</si>
  <si>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</si>
  <si>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</si>
  <si>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</si>
  <si>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</si>
  <si>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</si>
  <si>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</si>
  <si>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</si>
  <si>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</si>
  <si>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</si>
  <si>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</si>
  <si>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</si>
  <si>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</si>
  <si>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</si>
  <si>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</si>
  <si>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</si>
  <si>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</si>
  <si>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</si>
  <si>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</si>
  <si>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</si>
  <si>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</si>
  <si>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</si>
  <si>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</si>
  <si>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</si>
  <si>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</si>
  <si>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</si>
  <si>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</si>
  <si>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</si>
  <si>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</si>
  <si>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</si>
  <si>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</si>
  <si>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</si>
  <si>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</si>
  <si>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</si>
  <si>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</si>
  <si>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</si>
  <si>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</si>
  <si>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</si>
  <si>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</si>
  <si>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</si>
  <si>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</si>
  <si>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</si>
  <si>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</si>
  <si>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</si>
  <si>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</si>
  <si>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</si>
  <si>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</si>
  <si>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</si>
  <si>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</si>
  <si>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</si>
  <si>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</si>
  <si>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</si>
  <si>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</si>
  <si>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</si>
  <si>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</si>
  <si>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</si>
  <si>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</si>
  <si>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</si>
  <si>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</si>
  <si>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</si>
  <si>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</si>
  <si>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</si>
  <si>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</si>
  <si>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</si>
  <si>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</si>
  <si>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</si>
  <si>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</si>
  <si>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</si>
  <si>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</si>
  <si>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</si>
  <si>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</si>
  <si>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</si>
  <si>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</si>
  <si>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</si>
  <si>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</si>
  <si>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</si>
  <si>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</si>
  <si>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</si>
  <si>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</si>
  <si>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</si>
  <si>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</si>
  <si>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</si>
  <si>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</si>
  <si>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</si>
  <si>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</si>
  <si>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</si>
  <si>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</si>
  <si>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</si>
  <si>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</si>
  <si>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</si>
  <si>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</si>
  <si>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</si>
  <si>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</si>
  <si>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</si>
  <si>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</si>
  <si>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</si>
  <si>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</si>
  <si>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</si>
  <si>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</si>
  <si>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</si>
  <si>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</si>
  <si>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</si>
  <si>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</si>
  <si>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</si>
  <si>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</si>
  <si>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</si>
  <si>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</si>
  <si>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</si>
  <si>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</si>
  <si>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</si>
  <si>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</si>
  <si>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</si>
  <si>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</si>
  <si>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</si>
  <si>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</si>
  <si>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</si>
  <si>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</si>
  <si>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</si>
  <si>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</si>
  <si>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</si>
  <si>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</si>
  <si>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</si>
  <si>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</si>
  <si>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</si>
  <si>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</si>
  <si>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</si>
  <si>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</si>
  <si>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</si>
  <si>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</si>
  <si>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</si>
  <si>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</si>
  <si>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</si>
  <si>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</si>
  <si>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</si>
  <si>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</si>
  <si>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</si>
  <si>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</si>
  <si>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</si>
  <si>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</si>
  <si>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</si>
  <si>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</si>
  <si>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</si>
  <si>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</si>
  <si>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</si>
  <si>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</si>
  <si>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</si>
  <si>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</si>
  <si>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</si>
  <si>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</si>
  <si>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</si>
  <si>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</si>
  <si>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</si>
  <si>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</si>
  <si>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</si>
  <si>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</si>
  <si>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</si>
  <si>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</si>
  <si>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</si>
  <si>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</si>
  <si>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</si>
  <si>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</si>
  <si>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</si>
  <si>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</si>
  <si>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</si>
  <si>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</si>
  <si>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</si>
  <si>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</si>
  <si>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</si>
  <si>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</si>
  <si>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</si>
  <si>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</si>
  <si>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</si>
  <si>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</si>
  <si>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</si>
  <si>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</si>
  <si>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</si>
  <si>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</si>
  <si>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</si>
  <si>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</si>
  <si>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</si>
  <si>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</si>
  <si>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</si>
  <si>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</si>
  <si>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</si>
  <si>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</si>
  <si>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</si>
  <si>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</si>
  <si>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</si>
  <si>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</si>
  <si>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</si>
  <si>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</si>
  <si>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</si>
  <si>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</si>
  <si>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</si>
  <si>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</si>
  <si>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</si>
  <si>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</si>
  <si>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</si>
  <si>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</si>
  <si>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</si>
  <si>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</si>
  <si>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</si>
  <si>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</si>
  <si>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</si>
  <si>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</si>
  <si>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</si>
  <si>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</si>
  <si>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</si>
  <si>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</si>
  <si>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</si>
  <si>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</si>
  <si>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</si>
  <si>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</si>
  <si>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</si>
  <si>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</si>
  <si>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</si>
  <si>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</si>
  <si>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</si>
  <si>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</si>
  <si>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</si>
  <si>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</si>
  <si>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</si>
  <si>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</si>
  <si>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</si>
  <si>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</si>
  <si>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</si>
  <si>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</si>
  <si>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</si>
  <si>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</si>
  <si>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</si>
  <si>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</si>
  <si>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</si>
  <si>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</si>
  <si>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</si>
  <si>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</si>
  <si>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</si>
  <si>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</si>
  <si>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</si>
  <si>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</si>
  <si>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</si>
  <si>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</si>
  <si>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</si>
  <si>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</si>
  <si>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</si>
  <si>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</si>
  <si>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</si>
  <si>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</si>
  <si>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</si>
  <si>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</si>
  <si>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</si>
  <si>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</si>
  <si>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</si>
  <si>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</si>
  <si>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</si>
  <si>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</si>
  <si>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</si>
  <si>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</si>
  <si>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</si>
  <si>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</si>
  <si>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</si>
  <si>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</si>
  <si>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</si>
  <si>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</si>
  <si>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</si>
  <si>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</si>
  <si>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</si>
  <si>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</si>
  <si>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</si>
  <si>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</si>
  <si>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</si>
  <si>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</si>
  <si>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</si>
  <si>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</si>
  <si>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</si>
  <si>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</si>
  <si>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</si>
  <si>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</si>
  <si>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</si>
  <si>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</si>
  <si>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</si>
  <si>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</si>
  <si>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</si>
  <si>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</si>
  <si>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</si>
  <si>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</si>
  <si>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</si>
  <si>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</si>
  <si>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</si>
  <si>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</si>
  <si>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</si>
  <si>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</si>
  <si>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</si>
  <si>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</si>
  <si>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</si>
  <si>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</si>
  <si>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</si>
  <si>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</si>
  <si>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</si>
  <si>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</si>
  <si>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</si>
  <si>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</si>
  <si>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</si>
  <si>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</si>
  <si>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</si>
  <si>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</si>
  <si>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</si>
  <si>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</si>
  <si>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</si>
  <si>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</si>
  <si>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</si>
  <si>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</si>
  <si>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</si>
  <si>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</si>
  <si>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</si>
  <si>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</si>
  <si>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</si>
  <si>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</si>
  <si>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</si>
  <si>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</si>
  <si>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</si>
  <si>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</si>
  <si>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</si>
  <si>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</si>
  <si>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</si>
  <si>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</si>
  <si>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</si>
  <si>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</si>
  <si>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</si>
  <si>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</si>
  <si>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</si>
  <si>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</si>
  <si>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</si>
  <si>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</si>
  <si>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</si>
  <si>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</si>
  <si>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</si>
  <si>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</si>
  <si>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</si>
  <si>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</si>
  <si>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</si>
  <si>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</si>
  <si>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</si>
  <si>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</si>
  <si>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</si>
  <si>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</si>
  <si>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</si>
  <si>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</si>
  <si>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</si>
  <si>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</si>
  <si>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</si>
  <si>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</si>
  <si>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</si>
  <si>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</si>
  <si>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</si>
  <si>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</si>
  <si>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</si>
  <si>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</si>
  <si>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</si>
  <si>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</si>
  <si>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</si>
  <si>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</si>
  <si>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</si>
  <si>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</si>
  <si>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</si>
  <si>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</si>
  <si>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</si>
  <si>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</si>
  <si>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</si>
  <si>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</si>
  <si>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</si>
  <si>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</si>
  <si>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</si>
  <si>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</si>
  <si>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</si>
  <si>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</si>
  <si>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</si>
  <si>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</si>
  <si>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</si>
  <si>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</si>
  <si>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</si>
  <si>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</si>
  <si>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</si>
  <si>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</si>
  <si>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</si>
  <si>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</si>
  <si>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</si>
  <si>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</si>
  <si>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</si>
  <si>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</si>
  <si>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</si>
  <si>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</si>
  <si>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</si>
  <si>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</si>
  <si>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</si>
  <si>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</si>
  <si>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</si>
  <si>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</si>
  <si>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</si>
  <si>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</si>
  <si>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</si>
  <si>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</si>
  <si>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</si>
  <si>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</si>
  <si>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</si>
  <si>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</si>
  <si>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</si>
  <si>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</si>
  <si>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</si>
  <si>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</si>
  <si>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</si>
  <si>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</si>
  <si>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</si>
  <si>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</si>
  <si>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</si>
  <si>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</si>
  <si>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</si>
  <si>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</si>
  <si>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</si>
  <si>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</si>
  <si>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</si>
  <si>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</si>
  <si>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</si>
  <si>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</si>
  <si>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</si>
  <si>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</si>
  <si>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</si>
  <si>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</si>
  <si>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</si>
  <si>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</si>
  <si>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</si>
  <si>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</si>
  <si>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</si>
  <si>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</si>
  <si>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</si>
  <si>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</si>
  <si>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</si>
  <si>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</si>
  <si>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</si>
  <si>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</si>
  <si>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</si>
  <si>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</si>
  <si>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</si>
  <si>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</si>
  <si>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</si>
  <si>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</si>
  <si>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</si>
  <si>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</si>
  <si>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</si>
  <si>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</si>
  <si>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</si>
  <si>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</si>
  <si>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</si>
  <si>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</si>
  <si>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</si>
  <si>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</si>
  <si>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</si>
  <si>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</si>
  <si>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</si>
  <si>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</si>
  <si>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</si>
  <si>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</si>
  <si>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</si>
  <si>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</si>
  <si>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</si>
  <si>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</si>
  <si>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</si>
  <si>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</si>
  <si>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</si>
  <si>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</si>
  <si>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</si>
  <si>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</si>
  <si>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</si>
  <si>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</si>
  <si>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</si>
  <si>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</si>
  <si>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</si>
  <si>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</si>
  <si>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</si>
  <si>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</si>
  <si>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</si>
  <si>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</si>
  <si>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</si>
  <si>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</si>
  <si>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</si>
  <si>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</si>
  <si>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</si>
  <si>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</si>
  <si>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</si>
  <si>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</si>
  <si>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</si>
  <si>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</si>
  <si>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</si>
  <si>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</si>
  <si>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</si>
  <si>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</si>
  <si>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</si>
  <si>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</si>
  <si>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</si>
  <si>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</si>
  <si>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</si>
  <si>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</si>
  <si>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</si>
  <si>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</si>
  <si>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</si>
  <si>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</si>
  <si>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</si>
  <si>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</si>
  <si>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</si>
  <si>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</si>
  <si>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</si>
  <si>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</si>
  <si>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</si>
  <si>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</si>
  <si>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</si>
  <si>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</si>
  <si>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</si>
  <si>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</si>
  <si>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</si>
  <si>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</si>
  <si>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</si>
  <si>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</si>
  <si>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</si>
  <si>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</si>
  <si>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</si>
  <si>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</si>
  <si>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</si>
  <si>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</si>
  <si>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</si>
  <si>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</si>
  <si>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</si>
  <si>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</si>
  <si>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</si>
  <si>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</si>
  <si>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</si>
  <si>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</si>
  <si>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</si>
  <si>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</si>
  <si>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</si>
  <si>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</si>
  <si>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</si>
  <si>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</si>
  <si>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</si>
  <si>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</si>
  <si>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</si>
  <si>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</si>
  <si>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</si>
  <si>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</si>
  <si>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</si>
  <si>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</si>
  <si>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</si>
  <si>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</si>
  <si>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</si>
  <si>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</si>
  <si>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</si>
  <si>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</si>
  <si>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</si>
  <si>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</si>
  <si>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</si>
  <si>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</si>
  <si>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</si>
  <si>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</si>
  <si>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</si>
  <si>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</si>
  <si>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</si>
  <si>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</si>
  <si>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</si>
  <si>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</si>
  <si>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</si>
  <si>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</si>
  <si>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</si>
  <si>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</si>
  <si>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</si>
  <si>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</si>
  <si>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</si>
  <si>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</si>
  <si>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</si>
  <si>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</si>
  <si>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</si>
  <si>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</si>
  <si>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</si>
  <si>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</si>
  <si>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</si>
  <si>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</si>
  <si>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</si>
  <si>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</si>
  <si>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</si>
  <si>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</si>
  <si>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</si>
  <si>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</si>
  <si>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</si>
  <si>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</si>
  <si>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</si>
  <si>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</si>
  <si>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</si>
  <si>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</si>
  <si>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</si>
  <si>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</si>
  <si>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</si>
  <si>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</si>
  <si>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</si>
  <si>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</si>
  <si>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</si>
  <si>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</si>
  <si>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</si>
  <si>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</si>
  <si>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</si>
  <si>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</si>
  <si>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</si>
  <si>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</si>
  <si>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</si>
  <si>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</si>
  <si>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</si>
  <si>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</si>
  <si>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</si>
  <si>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</si>
  <si>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</si>
  <si>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</si>
  <si>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</si>
  <si>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</si>
  <si>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</si>
  <si>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</si>
  <si>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</si>
  <si>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</si>
  <si>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</si>
  <si>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</si>
  <si>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</si>
  <si>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</si>
  <si>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</si>
  <si>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</si>
  <si>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</si>
  <si>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</si>
  <si>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</si>
  <si>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</si>
  <si>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</si>
  <si>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</si>
  <si>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</si>
  <si>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</si>
  <si>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</si>
  <si>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</si>
  <si>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</si>
  <si>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</si>
  <si>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</si>
  <si>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</si>
  <si>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</si>
  <si>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</si>
  <si>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</si>
  <si>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</si>
  <si>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</si>
  <si>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</si>
  <si>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</si>
  <si>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</si>
  <si>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</si>
  <si>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</si>
  <si>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</si>
  <si>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</si>
  <si>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</si>
  <si>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</si>
  <si>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</si>
  <si>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</si>
  <si>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</si>
  <si>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</si>
  <si>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</si>
  <si>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</si>
  <si>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</si>
  <si>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</si>
  <si>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</si>
  <si>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</si>
  <si>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</si>
  <si>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</si>
  <si>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</si>
  <si>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</si>
  <si>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</si>
  <si>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</si>
  <si>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</si>
  <si>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</si>
  <si>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</si>
  <si>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</si>
  <si>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</si>
  <si>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</si>
  <si>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</si>
  <si>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</si>
  <si>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</si>
  <si>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</si>
  <si>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</si>
  <si>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</si>
  <si>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</si>
  <si>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</si>
  <si>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</si>
  <si>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</si>
  <si>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</si>
  <si>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</si>
  <si>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</si>
  <si>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</si>
  <si>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</si>
  <si>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</si>
  <si>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</si>
  <si>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</si>
  <si>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</si>
  <si>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</si>
  <si>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</si>
  <si>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</si>
  <si>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</si>
  <si>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</si>
  <si>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</si>
  <si>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</si>
  <si>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</si>
  <si>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</si>
  <si>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</si>
  <si>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</si>
  <si>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</si>
  <si>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</si>
  <si>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</si>
  <si>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</si>
  <si>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</si>
  <si>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</si>
  <si>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</si>
  <si>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</si>
  <si>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</si>
  <si>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</si>
  <si>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</si>
  <si>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</si>
  <si>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</si>
  <si>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</si>
  <si>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</si>
  <si>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</si>
  <si>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</si>
  <si>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</si>
  <si>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</si>
  <si>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</si>
  <si>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</si>
  <si>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</si>
  <si>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</si>
  <si>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</si>
  <si>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</si>
  <si>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</si>
  <si>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</si>
  <si>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</si>
  <si>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</si>
  <si>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</si>
  <si>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</si>
  <si>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</si>
  <si>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</si>
  <si>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</si>
  <si>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</si>
  <si>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</si>
  <si>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</si>
  <si>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</si>
  <si>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</si>
  <si>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</si>
  <si>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</si>
  <si>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</si>
  <si>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</si>
  <si>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</si>
  <si>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</si>
  <si>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</si>
  <si>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</si>
  <si>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</si>
  <si>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</si>
  <si>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</si>
  <si>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</si>
  <si>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</si>
  <si>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</si>
  <si>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</si>
  <si>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</si>
  <si>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</si>
  <si>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</si>
  <si>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</si>
  <si>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</si>
  <si>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</si>
  <si>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</si>
  <si>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</si>
  <si>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</si>
  <si>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</si>
  <si>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</si>
  <si>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</si>
  <si>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</si>
  <si>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</si>
  <si>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</si>
  <si>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</si>
  <si>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</si>
  <si>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</si>
  <si>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</si>
  <si>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</si>
  <si>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</si>
  <si>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</si>
  <si>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</si>
  <si>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</si>
  <si>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</si>
  <si>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</si>
  <si>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</si>
  <si>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</si>
  <si>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</si>
  <si>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</si>
  <si>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</si>
  <si>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</si>
  <si>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</si>
  <si>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</si>
  <si>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</si>
  <si>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</si>
  <si>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</si>
  <si>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</si>
  <si>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</si>
  <si>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</si>
  <si>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</si>
  <si>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</si>
  <si>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</si>
  <si>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</si>
  <si>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</si>
  <si>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</si>
  <si>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</si>
  <si>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</si>
  <si>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</si>
  <si>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</si>
  <si>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</si>
  <si>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</si>
  <si>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</si>
  <si>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</si>
  <si>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</si>
  <si>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</si>
  <si>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</si>
  <si>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</si>
  <si>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</si>
  <si>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</si>
  <si>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</si>
  <si>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</si>
  <si>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</si>
  <si>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</si>
  <si>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</si>
  <si>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</si>
  <si>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</si>
  <si>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</si>
  <si>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</si>
  <si>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</si>
  <si>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</si>
  <si>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</si>
  <si>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</si>
  <si>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</si>
  <si>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</si>
  <si>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</si>
  <si>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</si>
  <si>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</si>
  <si>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</si>
  <si>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</si>
  <si>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</si>
  <si>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</si>
  <si>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</si>
  <si>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</si>
  <si>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</si>
  <si>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</si>
  <si>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</si>
  <si>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</si>
  <si>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</si>
  <si>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</si>
  <si>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</si>
  <si>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</si>
  <si>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</si>
  <si>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</si>
  <si>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</si>
  <si>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</si>
  <si>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</si>
  <si>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</si>
  <si>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</si>
  <si>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</si>
  <si>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</si>
  <si>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</si>
  <si>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</si>
  <si>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</si>
  <si>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</si>
  <si>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</si>
  <si>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</si>
  <si>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</si>
  <si>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</si>
  <si>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</si>
  <si>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</si>
  <si>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</si>
  <si>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</si>
  <si>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</si>
  <si>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</si>
  <si>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</si>
  <si>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</si>
  <si>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</si>
  <si>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</si>
  <si>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</si>
  <si>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</si>
  <si>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</si>
  <si>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</si>
  <si>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</si>
  <si>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</si>
  <si>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</si>
  <si>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</si>
  <si>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</si>
  <si>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</si>
  <si>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</si>
  <si>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</si>
  <si>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</si>
  <si>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</si>
  <si>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</si>
  <si>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</si>
  <si>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</si>
  <si>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</si>
  <si>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</si>
  <si>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</si>
  <si>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</si>
  <si>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</si>
  <si>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</si>
  <si>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</si>
  <si>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</si>
  <si>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</si>
  <si>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</si>
  <si>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</si>
  <si>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</si>
  <si>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</si>
  <si>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</si>
  <si>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</si>
  <si>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</si>
  <si>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</si>
  <si>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</si>
  <si>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</si>
  <si>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</si>
  <si>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</si>
  <si>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</si>
  <si>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</si>
  <si>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</si>
  <si>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</si>
  <si>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</si>
  <si>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</si>
  <si>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</si>
  <si>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</si>
  <si>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</si>
  <si>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</si>
  <si>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</si>
  <si>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</si>
  <si>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</si>
  <si>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</si>
  <si>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</si>
  <si>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</si>
  <si>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</si>
  <si>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</si>
  <si>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</si>
  <si>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</si>
  <si>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</si>
  <si>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</si>
  <si>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</si>
  <si>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</si>
  <si>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</si>
  <si>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</si>
  <si>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</si>
  <si>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</si>
  <si>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</si>
  <si>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</si>
  <si>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</si>
  <si>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</si>
  <si>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</si>
  <si>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</si>
  <si>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</si>
  <si>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</si>
  <si>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</si>
  <si>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</si>
  <si>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</si>
  <si>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</si>
  <si>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</si>
  <si>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</si>
  <si>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</si>
  <si>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</si>
  <si>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</si>
  <si>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</si>
  <si>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</si>
  <si>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</si>
  <si>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</si>
  <si>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</si>
  <si>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</si>
  <si>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</si>
  <si>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</si>
  <si>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</si>
  <si>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</si>
  <si>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</si>
  <si>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</si>
  <si>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</si>
  <si>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</si>
  <si>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</si>
  <si>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</si>
  <si>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</si>
  <si>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</si>
  <si>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</si>
  <si>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</si>
  <si>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</si>
  <si>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</si>
  <si>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</si>
  <si>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</si>
  <si>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</si>
  <si>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</si>
  <si>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</si>
  <si>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</si>
  <si>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</si>
  <si>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</si>
  <si>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</si>
  <si>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</si>
  <si>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</si>
  <si>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</si>
  <si>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</si>
  <si>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</si>
  <si>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</si>
  <si>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</si>
  <si>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</si>
  <si>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</si>
  <si>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</si>
  <si>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</si>
  <si>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</si>
  <si>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</si>
  <si>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</si>
  <si>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</si>
  <si>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</si>
  <si>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</si>
  <si>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</si>
  <si>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</si>
  <si>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</si>
  <si>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</si>
  <si>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</si>
  <si>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</si>
  <si>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</si>
  <si>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</si>
  <si>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</si>
  <si>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</si>
  <si>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</si>
  <si>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</si>
  <si>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</si>
  <si>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</si>
  <si>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</si>
  <si>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</si>
  <si>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</si>
  <si>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</si>
  <si>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</si>
  <si>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</si>
  <si>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</si>
  <si>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</si>
  <si>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</si>
  <si>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</si>
  <si>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</si>
  <si>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</si>
  <si>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</si>
  <si>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</si>
  <si>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</si>
  <si>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</si>
  <si>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</si>
  <si>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</si>
  <si>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</si>
  <si>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</si>
  <si>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</si>
  <si>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</si>
  <si>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</si>
  <si>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</si>
  <si>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</si>
  <si>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</si>
  <si>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</si>
  <si>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</si>
  <si>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</si>
  <si>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</si>
  <si>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</si>
  <si>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</si>
  <si>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</si>
  <si>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</si>
  <si>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</si>
  <si>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</si>
  <si>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</si>
  <si>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</si>
  <si>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</si>
  <si>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</si>
  <si>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</si>
  <si>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</si>
  <si>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</si>
  <si>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</si>
  <si>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</si>
  <si>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</si>
  <si>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</si>
  <si>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</si>
  <si>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</si>
  <si>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</si>
  <si>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</si>
  <si>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</si>
  <si>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</si>
  <si>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</si>
  <si>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</si>
  <si>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</si>
  <si>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</si>
  <si>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</si>
  <si>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</si>
  <si>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</si>
  <si>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</si>
  <si>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</si>
  <si>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</si>
  <si>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</si>
  <si>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</si>
  <si>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</si>
  <si>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</si>
  <si>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</si>
  <si>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</si>
  <si>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</si>
  <si>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</si>
  <si>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</si>
  <si>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</si>
  <si>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</si>
  <si>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</si>
  <si>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</si>
  <si>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</si>
  <si>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</si>
  <si>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</si>
  <si>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</si>
  <si>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</si>
  <si>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</si>
  <si>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</si>
  <si>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</si>
  <si>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</si>
  <si>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</si>
  <si>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</si>
  <si>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</si>
  <si>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</si>
  <si>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</si>
  <si>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</si>
  <si>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</si>
  <si>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</si>
  <si>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</si>
  <si>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</si>
  <si>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</si>
  <si>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</si>
  <si>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</si>
  <si>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</si>
  <si>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</si>
  <si>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</si>
  <si>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</si>
  <si>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</si>
  <si>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</si>
  <si>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</si>
  <si>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</si>
  <si>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</si>
  <si>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</si>
  <si>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</si>
  <si>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</si>
  <si>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</si>
  <si>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</si>
  <si>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</si>
  <si>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</si>
  <si>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</si>
  <si>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</si>
  <si>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</si>
  <si>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</si>
  <si>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</si>
  <si>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</si>
  <si>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</si>
  <si>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</si>
  <si>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</si>
  <si>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</si>
  <si>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</si>
  <si>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</si>
  <si>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</si>
  <si>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</si>
  <si>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</si>
  <si>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</si>
  <si>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</si>
  <si>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</si>
  <si>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</si>
  <si>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</si>
  <si>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</si>
  <si>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</si>
  <si>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</si>
  <si>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</si>
  <si>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</si>
  <si>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</si>
  <si>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</si>
  <si>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</si>
  <si>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</si>
  <si>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</si>
  <si>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</si>
  <si>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</si>
  <si>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</si>
  <si>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</si>
  <si>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</si>
  <si>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</si>
  <si>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</si>
  <si>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</si>
  <si>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</si>
  <si>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</si>
  <si>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</si>
  <si>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</si>
  <si>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</si>
  <si>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</si>
  <si>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</si>
  <si>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</si>
  <si>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</si>
  <si>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</si>
  <si>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</si>
  <si>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</si>
  <si>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</si>
  <si>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</si>
  <si>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</si>
  <si>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</si>
  <si>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</si>
  <si>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</si>
  <si>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</si>
  <si>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</si>
  <si>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</si>
  <si>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</si>
  <si>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</si>
  <si>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</si>
  <si>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</si>
  <si>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</si>
  <si>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</si>
  <si>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</si>
  <si>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</si>
  <si>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</si>
  <si>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</si>
  <si>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</si>
  <si>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</si>
  <si>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</si>
  <si>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</si>
  <si>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</si>
  <si>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</si>
  <si>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</si>
  <si>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</si>
  <si>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</si>
  <si>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</si>
  <si>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</si>
  <si>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</si>
  <si>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</si>
  <si>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</si>
  <si>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</si>
  <si>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</si>
  <si>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</si>
  <si>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</si>
  <si>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</si>
  <si>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</si>
  <si>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</si>
  <si>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</si>
  <si>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</si>
  <si>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</si>
  <si>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</si>
  <si>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</si>
  <si>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</si>
  <si>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</si>
  <si>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</si>
  <si>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</si>
  <si>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</si>
  <si>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</si>
  <si>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</si>
  <si>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</si>
  <si>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</si>
  <si>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</si>
  <si>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</si>
  <si>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</si>
  <si>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</si>
  <si>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</si>
  <si>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</si>
  <si>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</si>
  <si>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</si>
  <si>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</si>
  <si>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</si>
  <si>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</si>
  <si>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</si>
  <si>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</si>
  <si>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</si>
  <si>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</si>
  <si>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</si>
  <si>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</si>
  <si>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</si>
  <si>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</si>
  <si>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</si>
  <si>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</si>
  <si>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</si>
  <si>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</si>
  <si>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</si>
  <si>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</si>
  <si>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</si>
  <si>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</si>
  <si>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</si>
  <si>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</si>
  <si>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</si>
  <si>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</si>
  <si>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</si>
  <si>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</si>
  <si>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</si>
  <si>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</si>
  <si>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</si>
  <si>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</si>
  <si>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</si>
  <si>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</si>
  <si>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</si>
  <si>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</si>
  <si>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</si>
  <si>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</si>
  <si>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</si>
  <si>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</si>
  <si>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</si>
  <si>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</si>
  <si>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</si>
  <si>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</si>
  <si>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</si>
  <si>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</si>
  <si>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</si>
  <si>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</si>
  <si>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</si>
  <si>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</si>
  <si>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</si>
  <si>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</si>
  <si>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</si>
  <si>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</si>
  <si>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</si>
  <si>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</si>
  <si>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</si>
  <si>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</si>
  <si>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</si>
  <si>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</si>
  <si>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</si>
  <si>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</si>
  <si>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</si>
  <si>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</si>
  <si>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</si>
  <si>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</si>
  <si>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</si>
  <si>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</si>
  <si>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</si>
  <si>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</si>
  <si>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</si>
  <si>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</si>
  <si>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</si>
  <si>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</si>
  <si>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</si>
  <si>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</si>
  <si>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</si>
  <si>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</si>
  <si>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</si>
  <si>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</si>
  <si>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</si>
  <si>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</si>
  <si>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</si>
  <si>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</si>
  <si>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</si>
  <si>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</si>
  <si>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</si>
  <si>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</si>
  <si>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</si>
  <si>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</si>
  <si>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</si>
  <si>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</si>
  <si>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</si>
  <si>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</si>
  <si>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</si>
  <si>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</si>
  <si>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</si>
  <si>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</si>
  <si>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</si>
  <si>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</si>
  <si>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</si>
  <si>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</si>
  <si>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</si>
  <si>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</si>
  <si>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</si>
  <si>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</si>
  <si>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</si>
  <si>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</si>
  <si>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</si>
  <si>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</si>
  <si>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</si>
  <si>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</si>
  <si>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</si>
  <si>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</si>
  <si>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</si>
  <si>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</si>
  <si>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</si>
  <si>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</si>
  <si>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</si>
  <si>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</si>
  <si>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</si>
  <si>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</si>
  <si>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</si>
  <si>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</si>
  <si>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</si>
  <si>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</si>
  <si>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</si>
  <si>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</si>
  <si>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</si>
  <si>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</si>
  <si>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</si>
  <si>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</si>
  <si>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</si>
  <si>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</si>
  <si>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</si>
  <si>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</si>
  <si>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</si>
  <si>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</si>
  <si>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</si>
  <si>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</si>
  <si>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</si>
  <si>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</si>
  <si>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</si>
  <si>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</si>
  <si>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</si>
  <si>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</si>
  <si>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</si>
  <si>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</si>
  <si>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</si>
  <si>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</si>
  <si>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</si>
  <si>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</si>
  <si>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</si>
  <si>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</si>
  <si>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</si>
  <si>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</si>
  <si>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</si>
  <si>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</si>
  <si>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</si>
  <si>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</si>
  <si>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</si>
  <si>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</si>
  <si>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</si>
  <si>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</si>
  <si>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</si>
  <si>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</si>
  <si>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</si>
  <si>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</si>
  <si>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</si>
  <si>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</si>
  <si>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</si>
  <si>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</si>
  <si>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</si>
  <si>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</si>
  <si>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</si>
  <si>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</si>
  <si>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</si>
  <si>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</si>
  <si>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</si>
  <si>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</si>
  <si>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</si>
  <si>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</si>
  <si>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</si>
  <si>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</si>
  <si>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</si>
  <si>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</si>
  <si>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</si>
  <si>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</si>
  <si>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</si>
  <si>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</si>
  <si>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</si>
  <si>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</si>
  <si>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</si>
  <si>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</si>
  <si>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</si>
  <si>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</si>
  <si>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</si>
  <si>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</si>
  <si>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</si>
  <si>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</si>
  <si>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</si>
  <si>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</si>
  <si>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</si>
  <si>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</si>
  <si>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</si>
  <si>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</si>
  <si>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</si>
  <si>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</si>
  <si>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</si>
  <si>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</si>
  <si>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</si>
  <si>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</si>
  <si>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</si>
  <si>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</si>
  <si>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</si>
  <si>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</si>
  <si>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</si>
  <si>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</si>
  <si>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</si>
  <si>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</si>
  <si>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</si>
  <si>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</si>
  <si>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</si>
  <si>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</si>
  <si>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</si>
  <si>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</si>
  <si>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</si>
  <si>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</si>
  <si>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</si>
  <si>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</si>
  <si>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</si>
  <si>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</si>
  <si>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</si>
  <si>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</si>
  <si>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</si>
  <si>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</si>
  <si>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</si>
  <si>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</si>
  <si>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</si>
  <si>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</si>
  <si>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</si>
  <si>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</si>
  <si>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</si>
  <si>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</si>
  <si>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</si>
  <si>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</si>
  <si>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</si>
  <si>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</si>
  <si>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</si>
  <si>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</si>
  <si>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</si>
  <si>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</si>
  <si>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</si>
  <si>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</si>
  <si>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</si>
  <si>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</si>
  <si>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</si>
  <si>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</si>
  <si>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</si>
  <si>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</si>
  <si>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</si>
  <si>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</si>
  <si>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</si>
  <si>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</si>
  <si>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</si>
  <si>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</si>
  <si>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</si>
  <si>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</si>
  <si>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</si>
  <si>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</si>
  <si>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</si>
  <si>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</si>
  <si>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</si>
  <si>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</si>
  <si>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</si>
  <si>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</si>
  <si>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</si>
  <si>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</si>
  <si>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</si>
  <si>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</si>
  <si>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</si>
  <si>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</si>
  <si>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</si>
  <si>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</si>
  <si>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</si>
  <si>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</si>
  <si>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</si>
  <si>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</si>
  <si>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</si>
  <si>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</si>
  <si>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</si>
  <si>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</si>
  <si>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</si>
  <si>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</si>
  <si>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</si>
  <si>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</si>
  <si>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</si>
  <si>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</si>
  <si>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</si>
  <si>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</si>
  <si>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</si>
  <si>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</si>
  <si>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</si>
  <si>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</si>
  <si>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</si>
  <si>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</si>
  <si>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</si>
  <si>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</si>
  <si>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</si>
  <si>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</si>
  <si>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</si>
  <si>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</si>
  <si>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</si>
  <si>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</si>
  <si>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</si>
  <si>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</si>
  <si>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</si>
  <si>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</si>
  <si>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</si>
  <si>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</si>
  <si>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</si>
  <si>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</si>
  <si>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</si>
  <si>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</si>
  <si>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</si>
  <si>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</si>
  <si>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</si>
  <si>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</si>
  <si>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</si>
  <si>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</si>
  <si>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</si>
  <si>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</si>
  <si>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</si>
  <si>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</si>
  <si>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</si>
  <si>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</si>
  <si>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</si>
  <si>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</si>
  <si>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</si>
  <si>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</si>
  <si>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</si>
  <si>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</si>
  <si>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</si>
  <si>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</si>
  <si>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</si>
  <si>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</si>
  <si>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</si>
  <si>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</si>
  <si>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</si>
  <si>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</si>
  <si>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</si>
  <si>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</si>
  <si>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</si>
  <si>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</si>
  <si>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</si>
  <si>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</si>
  <si>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</si>
  <si>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</si>
  <si>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</si>
  <si>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</si>
  <si>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</si>
  <si>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</si>
  <si>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</si>
  <si>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</si>
  <si>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</si>
  <si>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</si>
  <si>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</si>
  <si>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</si>
  <si>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</si>
  <si>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</si>
  <si>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</si>
  <si>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</si>
  <si>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</si>
  <si>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</si>
  <si>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</si>
  <si>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</si>
  <si>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</si>
  <si>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</si>
  <si>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</si>
  <si>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</si>
  <si>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</si>
  <si>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</si>
  <si>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</si>
  <si>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</si>
  <si>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</si>
  <si>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</si>
  <si>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</si>
  <si>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</si>
  <si>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</si>
  <si>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</si>
  <si>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</si>
  <si>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</si>
  <si>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</si>
  <si>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</si>
  <si>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</si>
  <si>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</si>
  <si>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</si>
  <si>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</si>
  <si>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</si>
  <si>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</si>
  <si>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</si>
  <si>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</si>
  <si>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</si>
  <si>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</si>
  <si>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</si>
  <si>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</si>
  <si>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</si>
  <si>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</si>
  <si>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</si>
  <si>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</si>
  <si>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</si>
  <si>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</si>
  <si>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</si>
  <si>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</si>
  <si>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</si>
  <si>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</si>
  <si>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</si>
  <si>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</si>
  <si>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</si>
  <si>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</si>
  <si>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</si>
  <si>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</si>
  <si>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</si>
  <si>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</si>
  <si>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</si>
  <si>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</si>
  <si>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</si>
  <si>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</si>
  <si>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</si>
  <si>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</si>
  <si>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</si>
  <si>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</si>
  <si>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</si>
  <si>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</si>
  <si>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</si>
  <si>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</si>
  <si>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</si>
  <si>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</si>
  <si>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</si>
  <si>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</si>
  <si>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</si>
  <si>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</si>
  <si>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</si>
  <si>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</si>
  <si>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</si>
  <si>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</si>
  <si>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</si>
  <si>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</si>
  <si>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</si>
  <si>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</si>
  <si>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</si>
  <si>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</si>
  <si>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</si>
  <si>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</si>
  <si>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</si>
  <si>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</si>
  <si>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</si>
  <si>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</si>
  <si>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</si>
  <si>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</si>
  <si>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</si>
  <si>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</si>
  <si>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</si>
  <si>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</si>
  <si>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</si>
  <si>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</si>
  <si>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</si>
  <si>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</si>
  <si>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</si>
  <si>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</si>
  <si>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</si>
  <si>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</si>
  <si>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</si>
  <si>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</si>
  <si>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</si>
  <si>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</si>
  <si>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</si>
  <si>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</si>
  <si>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</si>
  <si>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</si>
  <si>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</si>
  <si>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</si>
  <si>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</si>
  <si>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</si>
  <si>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</si>
  <si>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</si>
  <si>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</si>
  <si>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</si>
  <si>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</si>
  <si>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</si>
  <si>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</si>
  <si>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</si>
  <si>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</si>
  <si>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</si>
  <si>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</si>
  <si>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</si>
  <si>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</si>
  <si>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</si>
  <si>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</si>
  <si>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</si>
  <si>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</si>
  <si>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</si>
  <si>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</si>
  <si>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</si>
  <si>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</si>
  <si>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</si>
  <si>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</si>
  <si>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</si>
  <si>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</si>
  <si>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</si>
  <si>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</si>
  <si>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</si>
  <si>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</si>
  <si>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</si>
  <si>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</si>
  <si>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</si>
  <si>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</si>
  <si>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</si>
  <si>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</si>
  <si>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</si>
  <si>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</si>
  <si>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</si>
  <si>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</si>
  <si>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</si>
  <si>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</si>
  <si>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</si>
  <si>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</si>
  <si>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</si>
  <si>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</si>
  <si>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</si>
  <si>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</si>
  <si>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</si>
  <si>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</si>
  <si>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</si>
  <si>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</si>
  <si>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</si>
  <si>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</si>
  <si>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</si>
  <si>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</si>
  <si>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</si>
  <si>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</si>
  <si>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</si>
  <si>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</si>
  <si>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</si>
  <si>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</si>
  <si>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</si>
  <si>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</si>
  <si>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</si>
  <si>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</si>
  <si>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</si>
  <si>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</si>
  <si>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</si>
  <si>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</si>
  <si>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</si>
  <si>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</si>
  <si>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</si>
  <si>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</si>
  <si>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</si>
  <si>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</si>
  <si>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</si>
  <si>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</si>
  <si>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</si>
  <si>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</si>
  <si>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</si>
  <si>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</si>
  <si>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</si>
  <si>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</si>
  <si>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</si>
  <si>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</si>
  <si>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</si>
  <si>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</si>
  <si>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</si>
  <si>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</si>
  <si>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</si>
  <si>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</si>
  <si>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</si>
  <si>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</si>
  <si>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</si>
  <si>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</si>
  <si>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</si>
  <si>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</si>
  <si>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</si>
  <si>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</si>
  <si>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</si>
  <si>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</si>
  <si>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</si>
  <si>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</si>
  <si>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</si>
  <si>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</si>
  <si>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</si>
  <si>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</si>
  <si>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</si>
  <si>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</si>
  <si>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</si>
  <si>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</si>
  <si>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</si>
  <si>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</si>
  <si>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</si>
  <si>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</si>
  <si>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</si>
  <si>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</si>
  <si>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</si>
  <si>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</si>
  <si>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</si>
  <si>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</si>
  <si>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</si>
  <si>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</si>
  <si>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</si>
  <si>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</si>
  <si>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</si>
  <si>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</si>
  <si>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</si>
  <si>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</si>
  <si>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</si>
  <si>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</si>
  <si>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</si>
  <si>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</si>
  <si>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</si>
  <si>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</si>
  <si>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</si>
  <si>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</si>
  <si>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</si>
  <si>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</si>
  <si>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</si>
  <si>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</si>
  <si>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</si>
  <si>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</si>
  <si>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</si>
  <si>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</si>
  <si>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</si>
  <si>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</si>
  <si>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</si>
  <si>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</si>
  <si>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</si>
  <si>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</si>
  <si>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</si>
  <si>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</si>
  <si>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</si>
  <si>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</si>
  <si>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</si>
  <si>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</si>
  <si>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</si>
  <si>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</si>
  <si>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</si>
  <si>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</si>
  <si>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</si>
  <si>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</si>
  <si>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</si>
  <si>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</si>
  <si>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</si>
  <si>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</si>
  <si>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</si>
  <si>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</si>
  <si>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</si>
  <si>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</si>
  <si>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</si>
  <si>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</si>
  <si>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</si>
  <si>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</si>
  <si>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</si>
  <si>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</si>
  <si>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</si>
  <si>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</si>
  <si>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</si>
  <si>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</si>
  <si>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</si>
  <si>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</si>
  <si>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</si>
  <si>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</si>
  <si>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</si>
  <si>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</si>
  <si>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</si>
  <si>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</si>
  <si>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</si>
  <si>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</si>
  <si>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</si>
  <si>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</si>
  <si>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</si>
  <si>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</si>
  <si>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</si>
  <si>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</si>
  <si>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</si>
  <si>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</si>
  <si>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</si>
  <si>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</si>
  <si>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</si>
  <si>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</si>
  <si>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</si>
  <si>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</si>
  <si>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</si>
  <si>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</si>
  <si>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</si>
  <si>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</si>
  <si>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</si>
  <si>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</si>
  <si>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</si>
  <si>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</si>
  <si>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</si>
  <si>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</si>
  <si>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</si>
  <si>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</si>
  <si>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</si>
  <si>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</si>
  <si>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</si>
  <si>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</si>
  <si>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</si>
  <si>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</si>
  <si>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</si>
  <si>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</si>
  <si>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</si>
  <si>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</si>
  <si>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</si>
  <si>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</si>
  <si>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</si>
  <si>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</si>
  <si>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</si>
  <si>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</si>
  <si>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</si>
  <si>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</si>
  <si>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</si>
  <si>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</si>
  <si>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</si>
  <si>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</si>
  <si>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</si>
  <si>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</si>
  <si>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</si>
  <si>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</si>
  <si>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</si>
  <si>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</si>
  <si>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</si>
  <si>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</si>
  <si>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</si>
  <si>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</si>
  <si>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</si>
  <si>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</si>
  <si>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</si>
  <si>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</si>
  <si>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</si>
  <si>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</si>
  <si>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</si>
  <si>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</si>
  <si>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</si>
  <si>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</si>
  <si>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</si>
  <si>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</si>
  <si>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</si>
  <si>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</si>
  <si>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</si>
  <si>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</si>
  <si>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</si>
  <si>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</si>
  <si>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</si>
  <si>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</si>
  <si>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</si>
  <si>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</si>
  <si>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</si>
  <si>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</si>
  <si>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</si>
  <si>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</si>
  <si>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</si>
  <si>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</si>
  <si>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</si>
  <si>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</si>
  <si>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</si>
  <si>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</si>
  <si>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</si>
  <si>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</si>
  <si>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</si>
  <si>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</si>
  <si>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</si>
  <si>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</si>
  <si>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</si>
  <si>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</si>
  <si>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</si>
  <si>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</si>
  <si>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</si>
  <si>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</si>
  <si>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</si>
  <si>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</si>
  <si>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</si>
  <si>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</si>
  <si>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</si>
  <si>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</si>
  <si>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</si>
  <si>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</si>
  <si>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</si>
  <si>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</si>
  <si>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</si>
  <si>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</si>
  <si>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</si>
  <si>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</si>
  <si>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</si>
  <si>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</si>
  <si>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</si>
  <si>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</si>
  <si>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</si>
  <si>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</si>
  <si>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</si>
  <si>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</si>
  <si>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</si>
  <si>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</si>
  <si>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</si>
  <si>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</si>
  <si>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</si>
  <si>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</si>
  <si>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</si>
  <si>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</si>
  <si>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</si>
  <si>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</si>
  <si>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</si>
  <si>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</si>
  <si>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</si>
  <si>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</si>
  <si>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</si>
  <si>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</si>
  <si>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</si>
  <si>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</si>
  <si>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</si>
  <si>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</si>
  <si>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</si>
  <si>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</si>
  <si>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</si>
  <si>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</si>
  <si>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</si>
  <si>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</si>
  <si>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</si>
  <si>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</si>
  <si>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</si>
  <si>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</si>
  <si>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</si>
  <si>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</si>
  <si>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</si>
  <si>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</si>
  <si>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</si>
  <si>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</si>
  <si>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</si>
  <si>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</si>
  <si>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</si>
  <si>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</si>
  <si>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</si>
  <si>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</si>
  <si>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</si>
  <si>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</si>
  <si>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</si>
  <si>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</si>
  <si>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</si>
  <si>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</si>
  <si>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</si>
  <si>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</si>
  <si>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</si>
  <si>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</si>
  <si>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</si>
  <si>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</si>
  <si>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</si>
  <si>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</si>
  <si>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</si>
  <si>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</si>
  <si>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</si>
  <si>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</si>
  <si>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</si>
  <si>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</si>
  <si>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</si>
  <si>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</si>
  <si>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</si>
  <si>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</si>
  <si>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</si>
  <si>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</si>
  <si>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</si>
  <si>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</si>
  <si>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</si>
  <si>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</si>
  <si>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</si>
  <si>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</si>
  <si>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</si>
  <si>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</si>
  <si>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</si>
  <si>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</si>
  <si>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</si>
  <si>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</si>
  <si>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</si>
  <si>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</si>
  <si>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</si>
  <si>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</si>
  <si>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</si>
  <si>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</si>
  <si>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</si>
  <si>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</si>
  <si>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</si>
  <si>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</si>
  <si>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</si>
  <si>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</si>
  <si>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</si>
  <si>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</si>
  <si>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</si>
  <si>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</si>
  <si>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</si>
  <si>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</si>
  <si>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</si>
  <si>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</si>
  <si>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</si>
  <si>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</si>
  <si>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</si>
  <si>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</si>
  <si>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</si>
  <si>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</si>
  <si>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</si>
  <si>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</si>
  <si>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</si>
  <si>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</si>
  <si>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</si>
  <si>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</si>
  <si>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</si>
  <si>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</si>
  <si>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</si>
  <si>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</si>
  <si>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</si>
  <si>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</si>
  <si>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</si>
  <si>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</si>
  <si>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</si>
  <si>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</si>
  <si>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</si>
  <si>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</si>
  <si>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</si>
  <si>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</si>
  <si>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</si>
  <si>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</si>
  <si>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</si>
  <si>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</si>
  <si>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</si>
  <si>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</si>
  <si>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</si>
  <si>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</si>
  <si>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</si>
  <si>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</si>
  <si>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</si>
  <si>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</si>
  <si>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</si>
  <si>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</si>
  <si>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</si>
  <si>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</si>
  <si>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</si>
  <si>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</si>
  <si>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</si>
  <si>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</si>
  <si>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</si>
  <si>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</si>
  <si>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</si>
  <si>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</si>
  <si>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</si>
  <si>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</si>
  <si>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</si>
  <si>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</si>
  <si>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</si>
  <si>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</si>
  <si>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</si>
  <si>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</si>
  <si>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</si>
  <si>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</si>
  <si>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</si>
  <si>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</si>
  <si>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</si>
  <si>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</si>
  <si>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</si>
  <si>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</si>
  <si>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</si>
  <si>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</si>
  <si>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</si>
  <si>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</si>
  <si>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</si>
  <si>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</si>
  <si>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</si>
  <si>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</si>
  <si>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</si>
  <si>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</si>
  <si>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</si>
  <si>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</si>
  <si>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</si>
  <si>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</si>
  <si>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</si>
  <si>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</si>
  <si>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</si>
  <si>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</si>
  <si>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</si>
  <si>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</si>
  <si>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</si>
  <si>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</si>
  <si>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</si>
  <si>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</si>
  <si>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</si>
  <si>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</si>
  <si>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</si>
  <si>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</si>
  <si>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</si>
  <si>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</si>
  <si>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</si>
  <si>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</si>
  <si>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</si>
  <si>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</si>
  <si>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</si>
  <si>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</si>
  <si>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</si>
  <si>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</si>
  <si>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</si>
  <si>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</si>
  <si>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</si>
  <si>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</si>
  <si>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</si>
  <si>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</si>
  <si>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</si>
  <si>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</si>
  <si>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</si>
  <si>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</si>
  <si>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</si>
  <si>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</si>
  <si>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</si>
  <si>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</si>
  <si>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</si>
  <si>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</si>
  <si>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</si>
  <si>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</si>
  <si>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</si>
  <si>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</si>
  <si>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</si>
  <si>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</si>
  <si>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</si>
  <si>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</si>
  <si>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</si>
  <si>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</si>
  <si>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</si>
  <si>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</si>
  <si>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</si>
  <si>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</si>
  <si>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</si>
  <si>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</si>
  <si>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</si>
  <si>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</si>
  <si>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</si>
  <si>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</si>
  <si>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</si>
  <si>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</si>
  <si>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</si>
  <si>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</si>
  <si>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</si>
  <si>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</si>
  <si>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</si>
  <si>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</si>
  <si>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</si>
  <si>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</si>
  <si>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</si>
  <si>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</si>
  <si>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</si>
  <si>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</si>
  <si>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</si>
  <si>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</si>
  <si>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</si>
  <si>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</si>
  <si>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</si>
  <si>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</si>
  <si>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</si>
  <si>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</si>
  <si>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</si>
  <si>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</si>
  <si>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</si>
  <si>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</si>
  <si>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</si>
  <si>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</si>
  <si>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</si>
  <si>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</si>
  <si>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</si>
  <si>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</si>
  <si>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</si>
  <si>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</si>
  <si>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</si>
  <si>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</si>
  <si>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</si>
  <si>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</si>
  <si>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</si>
  <si>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</si>
  <si>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</si>
  <si>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</si>
  <si>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</si>
  <si>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</si>
  <si>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</si>
  <si>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</si>
  <si>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</si>
  <si>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</si>
  <si>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</si>
  <si>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</si>
  <si>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</si>
  <si>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</si>
  <si>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</si>
  <si>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</si>
  <si>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</si>
  <si>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</si>
  <si>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</si>
  <si>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</si>
  <si>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</si>
  <si>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</si>
  <si>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</si>
  <si>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</si>
  <si>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</si>
  <si>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</si>
  <si>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</si>
  <si>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</si>
  <si>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</si>
  <si>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</si>
  <si>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</si>
  <si>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</si>
  <si>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</si>
  <si>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</si>
  <si>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</si>
  <si>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</si>
  <si>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</si>
  <si>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</si>
  <si>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</si>
  <si>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</si>
  <si>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</si>
  <si>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</si>
  <si>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</si>
  <si>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</si>
  <si>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</si>
  <si>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</si>
  <si>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</si>
  <si>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</si>
  <si>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</si>
  <si>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</si>
  <si>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</si>
  <si>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</si>
  <si>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</si>
  <si>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</si>
  <si>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</si>
  <si>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</si>
  <si>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</si>
  <si>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</si>
  <si>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</si>
  <si>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</si>
  <si>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</si>
  <si>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</si>
  <si>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</si>
  <si>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</si>
  <si>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</si>
  <si>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</si>
  <si>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</si>
  <si>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</si>
  <si>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</si>
  <si>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</si>
  <si>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</si>
  <si>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</si>
  <si>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</si>
  <si>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</si>
  <si>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</si>
  <si>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</si>
  <si>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</si>
  <si>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</si>
  <si>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</si>
  <si>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</si>
  <si>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</si>
  <si>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</si>
  <si>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</si>
  <si>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</si>
  <si>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</si>
  <si>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</si>
  <si>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</si>
  <si>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</si>
  <si>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</si>
  <si>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</si>
  <si>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</si>
  <si>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</si>
  <si>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</si>
  <si>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</si>
  <si>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</si>
  <si>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</si>
  <si>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</si>
  <si>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</si>
  <si>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</si>
  <si>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</si>
  <si>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</si>
  <si>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</si>
  <si>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</si>
  <si>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</si>
  <si>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</si>
  <si>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</si>
  <si>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</si>
  <si>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</si>
  <si>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</si>
  <si>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</si>
  <si>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</si>
  <si>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</si>
  <si>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</si>
  <si>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</si>
  <si>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</si>
  <si>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</si>
  <si>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</si>
  <si>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</si>
  <si>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</si>
  <si>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</si>
  <si>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</si>
  <si>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</si>
  <si>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</si>
  <si>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</si>
  <si>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</si>
  <si>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</si>
  <si>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</si>
  <si>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</si>
  <si>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</si>
  <si>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</si>
  <si>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</si>
  <si>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</si>
  <si>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</si>
  <si>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</si>
  <si>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</si>
  <si>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</si>
  <si>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</si>
  <si>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</si>
  <si>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</si>
  <si>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</si>
  <si>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</si>
  <si>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</si>
  <si>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</si>
  <si>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</si>
  <si>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</si>
  <si>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</si>
  <si>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</si>
  <si>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</si>
  <si>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</si>
  <si>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</si>
  <si>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</si>
  <si>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</si>
  <si>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</si>
  <si>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</si>
  <si>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</si>
  <si>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</si>
  <si>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</si>
  <si>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</si>
  <si>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</si>
  <si>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</si>
  <si>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</si>
  <si>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</si>
  <si>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</si>
  <si>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</si>
  <si>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</si>
  <si>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</si>
  <si>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</si>
  <si>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</si>
  <si>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</si>
  <si>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</si>
  <si>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</si>
  <si>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</si>
  <si>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</si>
  <si>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</si>
  <si>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</si>
  <si>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</si>
  <si>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</si>
  <si>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</si>
  <si>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</si>
  <si>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</si>
  <si>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</si>
  <si>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</si>
  <si>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</si>
  <si>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</si>
  <si>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</si>
  <si>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</si>
  <si>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</si>
  <si>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</si>
  <si>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</si>
  <si>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</si>
  <si>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</si>
  <si>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</si>
  <si>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</si>
  <si>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</si>
  <si>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</si>
  <si>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</si>
  <si>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</si>
  <si>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</si>
  <si>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</si>
  <si>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</si>
  <si>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</si>
  <si>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</si>
  <si>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</si>
  <si>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</si>
  <si>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</si>
  <si>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</si>
  <si>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</si>
  <si>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</si>
  <si>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</si>
  <si>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</si>
  <si>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</si>
  <si>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</si>
  <si>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</si>
  <si>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</si>
  <si>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</si>
  <si>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</si>
  <si>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</si>
  <si>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</si>
  <si>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</si>
  <si>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</si>
  <si>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</si>
  <si>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</si>
  <si>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</si>
  <si>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</si>
  <si>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</si>
  <si>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</si>
  <si>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</si>
  <si>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</si>
  <si>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</si>
  <si>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</si>
  <si>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</si>
  <si>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</si>
  <si>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</si>
  <si>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</si>
  <si>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</si>
  <si>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</si>
  <si>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</si>
  <si>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</si>
  <si>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</si>
  <si>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</si>
  <si>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</si>
  <si>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</si>
  <si>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</si>
  <si>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</si>
  <si>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</si>
  <si>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</si>
  <si>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</si>
  <si>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</si>
  <si>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</si>
  <si>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</si>
  <si>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</si>
  <si>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</si>
  <si>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</si>
  <si>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</si>
  <si>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</si>
  <si>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</si>
  <si>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</si>
  <si>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</si>
  <si>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</si>
  <si>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</si>
  <si>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</si>
  <si>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</si>
  <si>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</si>
  <si>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</si>
  <si>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</si>
  <si>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</si>
  <si>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</si>
  <si>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</si>
  <si>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</si>
  <si>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</si>
  <si>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</si>
  <si>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</si>
  <si>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</si>
  <si>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</si>
  <si>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</si>
  <si>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</si>
  <si>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</si>
  <si>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</si>
  <si>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</si>
  <si>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</si>
  <si>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</si>
  <si>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</si>
  <si>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</si>
  <si>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</si>
  <si>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</si>
  <si>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</si>
  <si>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</si>
  <si>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</si>
  <si>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</si>
  <si>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</si>
  <si>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</si>
  <si>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</si>
  <si>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</si>
  <si>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</si>
  <si>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</si>
  <si>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</si>
  <si>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</si>
  <si>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</si>
  <si>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</si>
  <si>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</si>
  <si>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</si>
  <si>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</si>
  <si>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</si>
  <si>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</si>
  <si>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</si>
  <si>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</si>
  <si>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</si>
  <si>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</si>
  <si>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</si>
  <si>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</si>
  <si>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</si>
  <si>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</si>
  <si>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</si>
  <si>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</si>
  <si>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</si>
  <si>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</si>
  <si>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</si>
  <si>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</si>
  <si>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</si>
  <si>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</si>
  <si>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</si>
  <si>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</si>
  <si>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</si>
  <si>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</si>
  <si>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</si>
  <si>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</si>
  <si>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</si>
  <si>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</si>
  <si>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</si>
  <si>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</si>
  <si>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</si>
  <si>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</si>
  <si>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</si>
  <si>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</si>
  <si>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</si>
  <si>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</si>
  <si>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</si>
  <si>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</si>
  <si>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</si>
  <si>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</si>
  <si>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</si>
  <si>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</si>
  <si>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</si>
  <si>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</si>
  <si>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</si>
  <si>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</si>
  <si>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</si>
  <si>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</si>
  <si>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</si>
  <si>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</si>
  <si>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</si>
  <si>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</si>
  <si>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</si>
  <si>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</si>
  <si>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</si>
  <si>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</si>
  <si>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</si>
  <si>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</si>
  <si>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</si>
  <si>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</si>
  <si>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</si>
  <si>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</si>
  <si>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</si>
  <si>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</si>
  <si>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</si>
  <si>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</si>
  <si>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</si>
  <si>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</si>
  <si>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</si>
  <si>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</si>
  <si>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</si>
  <si>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</si>
  <si>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</si>
  <si>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</si>
  <si>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</si>
  <si>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</si>
  <si>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</si>
  <si>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</si>
  <si>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</si>
  <si>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</si>
  <si>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</si>
  <si>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</si>
  <si>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</si>
  <si>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</si>
  <si>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</si>
  <si>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</si>
  <si>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</si>
  <si>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</si>
  <si>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</si>
  <si>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</si>
  <si>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</si>
  <si>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</si>
  <si>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</si>
  <si>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</si>
  <si>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</si>
  <si>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</si>
  <si>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</si>
  <si>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</si>
  <si>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</si>
  <si>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</si>
  <si>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</si>
  <si>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</si>
  <si>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</si>
  <si>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</si>
  <si>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</si>
  <si>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</si>
  <si>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</si>
  <si>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</si>
  <si>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</si>
  <si>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</si>
  <si>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</si>
  <si>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</si>
  <si>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</si>
  <si>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</si>
  <si>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</si>
  <si>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</si>
  <si>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</si>
  <si>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</si>
  <si>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</si>
  <si>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</si>
  <si>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</si>
  <si>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</si>
  <si>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</si>
  <si>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</si>
  <si>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</si>
  <si>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</si>
  <si>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</si>
  <si>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</si>
  <si>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</si>
  <si>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</si>
  <si>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</si>
  <si>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</si>
  <si>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</si>
  <si>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</si>
  <si>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</si>
  <si>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</si>
  <si>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</si>
  <si>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</si>
  <si>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</si>
  <si>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</si>
  <si>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</si>
  <si>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</si>
  <si>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</si>
  <si>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</si>
  <si>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</si>
  <si>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</si>
  <si>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</si>
  <si>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</si>
  <si>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</si>
  <si>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</si>
  <si>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</si>
  <si>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</si>
  <si>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</si>
  <si>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</si>
  <si>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</si>
  <si>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</si>
  <si>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</si>
  <si>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</si>
  <si>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</si>
  <si>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</si>
  <si>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</si>
  <si>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</si>
  <si>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</si>
  <si>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</si>
  <si>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</si>
  <si>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</si>
  <si>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</si>
  <si>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</si>
  <si>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</si>
  <si>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</si>
  <si>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</si>
  <si>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</si>
  <si>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</si>
  <si>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</si>
  <si>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</si>
  <si>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</si>
  <si>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</si>
  <si>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</si>
  <si>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</si>
  <si>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</si>
  <si>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</si>
  <si>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</si>
  <si>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</si>
  <si>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</si>
  <si>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</si>
  <si>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</si>
  <si>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</si>
  <si>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</si>
  <si>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</si>
  <si>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</si>
  <si>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</si>
  <si>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</si>
  <si>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</si>
  <si>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</si>
  <si>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</si>
  <si>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</si>
  <si>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</si>
  <si>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</si>
  <si>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</si>
  <si>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</si>
  <si>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</si>
  <si>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</si>
  <si>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</si>
  <si>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</si>
  <si>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</si>
  <si>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</si>
  <si>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</si>
  <si>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</si>
  <si>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</si>
  <si>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</si>
  <si>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</si>
  <si>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</si>
  <si>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</si>
  <si>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</si>
  <si>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</si>
  <si>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</si>
  <si>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</si>
  <si>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</si>
  <si>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</si>
  <si>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</si>
  <si>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</si>
  <si>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</si>
  <si>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</si>
  <si>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</si>
  <si>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</si>
  <si>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</si>
  <si>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</si>
  <si>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</si>
  <si>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</si>
  <si>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</si>
  <si>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</si>
  <si>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</si>
  <si>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</si>
  <si>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</si>
  <si>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</si>
  <si>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</si>
  <si>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</si>
  <si>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</si>
  <si>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</si>
  <si>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</si>
  <si>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</si>
  <si>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</si>
  <si>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</si>
  <si>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</si>
  <si>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</si>
  <si>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</si>
  <si>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</si>
  <si>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</si>
  <si>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</si>
  <si>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</si>
  <si>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</si>
  <si>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</si>
  <si>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</si>
  <si>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</si>
  <si>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</si>
  <si>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</si>
  <si>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</si>
  <si>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</si>
  <si>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</si>
  <si>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</si>
  <si>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</si>
  <si>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</si>
  <si>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</si>
  <si>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</si>
  <si>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</si>
  <si>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</si>
  <si>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</si>
  <si>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</si>
  <si>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</si>
  <si>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</si>
  <si>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</si>
  <si>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</si>
  <si>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</si>
  <si>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</si>
  <si>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</si>
  <si>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</si>
  <si>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</si>
  <si>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</si>
  <si>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</si>
  <si>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</si>
  <si>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</si>
  <si>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</si>
  <si>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</si>
  <si>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</si>
  <si>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</si>
  <si>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</si>
  <si>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</si>
  <si>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</si>
  <si>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</si>
  <si>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</si>
  <si>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</si>
  <si>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</si>
  <si>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</si>
  <si>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</si>
  <si>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</si>
  <si>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</si>
  <si>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</si>
  <si>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</si>
  <si>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</si>
  <si>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</si>
  <si>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</si>
  <si>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</si>
  <si>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</si>
  <si>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</si>
  <si>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</si>
  <si>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</si>
  <si>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</si>
  <si>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</si>
  <si>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</si>
  <si>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</si>
  <si>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</si>
  <si>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</si>
  <si>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</si>
  <si>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</si>
  <si>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</si>
  <si>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</si>
  <si>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</si>
  <si>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</si>
  <si>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</si>
  <si>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</si>
  <si>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</si>
  <si>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</si>
  <si>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</si>
  <si>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</si>
  <si>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</si>
  <si>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</si>
  <si>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</si>
  <si>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</si>
  <si>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</si>
  <si>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</si>
  <si>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</si>
  <si>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</si>
  <si>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</si>
  <si>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</si>
  <si>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</si>
  <si>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</si>
  <si>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</si>
  <si>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</si>
  <si>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</si>
  <si>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</si>
  <si>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</si>
  <si>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</si>
  <si>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</si>
  <si>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</si>
  <si>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</si>
  <si>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</si>
  <si>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</si>
  <si>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</si>
  <si>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</si>
  <si>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</si>
  <si>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</si>
  <si>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</si>
  <si>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</si>
  <si>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</si>
  <si>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</si>
  <si>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</si>
  <si>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</si>
  <si>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</si>
  <si>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</si>
  <si>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</si>
  <si>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</si>
  <si>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</si>
  <si>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</si>
  <si>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</si>
  <si>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</si>
  <si>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</si>
  <si>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</si>
  <si>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</si>
  <si>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</si>
  <si>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</si>
  <si>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</si>
  <si>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</si>
  <si>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</si>
  <si>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</si>
  <si>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</si>
  <si>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</si>
  <si>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</si>
  <si>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</si>
  <si>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</si>
  <si>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</si>
  <si>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</si>
  <si>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</si>
  <si>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</si>
  <si>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</si>
  <si>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</si>
  <si>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</si>
  <si>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</si>
  <si>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</si>
  <si>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</si>
  <si>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</si>
  <si>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</si>
  <si>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</si>
  <si>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</si>
  <si>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</si>
  <si>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</si>
  <si>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</si>
  <si>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</si>
  <si>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</si>
  <si>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</si>
  <si>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</si>
  <si>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</si>
  <si>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</si>
  <si>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</si>
  <si>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</si>
  <si>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</si>
  <si>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</si>
  <si>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</si>
  <si>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</si>
  <si>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</si>
  <si>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</si>
  <si>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</si>
  <si>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</si>
  <si>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</si>
  <si>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</si>
  <si>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</si>
  <si>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</si>
  <si>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</si>
  <si>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</si>
  <si>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</si>
  <si>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</si>
  <si>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</si>
  <si>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</si>
  <si>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</si>
  <si>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</si>
  <si>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</si>
  <si>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</si>
  <si>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</si>
  <si>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</si>
  <si>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</si>
  <si>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</si>
  <si>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</si>
  <si>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</si>
  <si>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</si>
  <si>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</si>
  <si>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</si>
  <si>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</si>
  <si>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</si>
  <si>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</si>
  <si>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</si>
  <si>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</si>
  <si>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</si>
  <si>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</si>
  <si>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</si>
  <si>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</si>
  <si>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</si>
  <si>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</si>
  <si>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</si>
  <si>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</si>
  <si>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</si>
  <si>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</si>
  <si>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</si>
  <si>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</si>
  <si>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</si>
  <si>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</si>
  <si>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</si>
  <si>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</si>
  <si>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</si>
  <si>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</si>
  <si>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</si>
  <si>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</si>
  <si>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</si>
  <si>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</si>
  <si>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</si>
  <si>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</si>
  <si>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</si>
  <si>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</si>
  <si>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</si>
  <si>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</si>
  <si>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</si>
  <si>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</si>
  <si>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</si>
  <si>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</si>
  <si>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</si>
  <si>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</si>
  <si>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</si>
  <si>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</si>
  <si>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</si>
  <si>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</si>
  <si>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</si>
  <si>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</si>
  <si>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</si>
  <si>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</si>
  <si>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</si>
  <si>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</si>
  <si>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</si>
  <si>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</si>
  <si>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</si>
  <si>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</si>
  <si>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</si>
  <si>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</si>
  <si>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</si>
  <si>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</si>
  <si>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</si>
  <si>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</si>
  <si>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</si>
  <si>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</si>
  <si>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</si>
  <si>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</si>
  <si>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</si>
  <si>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</si>
  <si>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</si>
  <si>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</si>
  <si>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</si>
  <si>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</si>
  <si>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</si>
  <si>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</si>
  <si>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</si>
  <si>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</si>
  <si>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</si>
  <si>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</si>
  <si>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</si>
  <si>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</si>
  <si>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</si>
  <si>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</si>
  <si>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</si>
  <si>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</si>
  <si>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</si>
  <si>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</si>
  <si>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</si>
  <si>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</si>
  <si>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</si>
  <si>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</si>
  <si>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</si>
  <si>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</si>
  <si>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</si>
  <si>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</si>
  <si>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</si>
  <si>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</si>
  <si>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</si>
  <si>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</si>
  <si>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</si>
  <si>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</si>
  <si>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</si>
  <si>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</si>
  <si>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</si>
  <si>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</si>
  <si>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</si>
  <si>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</si>
  <si>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</si>
  <si>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</si>
  <si>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</si>
  <si>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</si>
  <si>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</si>
  <si>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</si>
  <si>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</si>
  <si>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</si>
  <si>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</si>
  <si>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</si>
  <si>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</si>
  <si>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</si>
  <si>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</si>
  <si>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</si>
  <si>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</si>
  <si>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</si>
  <si>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</si>
  <si>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</si>
  <si>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</si>
  <si>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</si>
  <si>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</si>
  <si>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</si>
  <si>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</si>
  <si>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</si>
  <si>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</si>
  <si>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</si>
  <si>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</si>
  <si>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</si>
  <si>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</si>
  <si>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</si>
  <si>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</si>
  <si>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</si>
  <si>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</si>
  <si>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</si>
  <si>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</si>
  <si>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</si>
  <si>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</si>
  <si>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</si>
  <si>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</si>
  <si>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</si>
  <si>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</si>
  <si>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</si>
  <si>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</si>
  <si>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</si>
  <si>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</si>
  <si>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</si>
  <si>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</si>
  <si>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</si>
  <si>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</si>
  <si>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</si>
  <si>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</si>
  <si>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</si>
  <si>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</si>
  <si>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</si>
  <si>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</si>
  <si>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</si>
  <si>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</si>
  <si>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</si>
  <si>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</si>
  <si>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</si>
  <si>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</si>
  <si>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</si>
  <si>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</si>
  <si>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</si>
  <si>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</si>
  <si>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</si>
  <si>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</si>
  <si>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</si>
  <si>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</si>
  <si>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</si>
  <si>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</si>
  <si>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</si>
  <si>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</si>
  <si>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</si>
  <si>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</si>
  <si>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</si>
  <si>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</si>
  <si>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</si>
  <si>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</si>
  <si>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</si>
  <si>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</si>
  <si>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</si>
  <si>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</si>
  <si>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</si>
  <si>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</si>
  <si>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</si>
  <si>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</si>
  <si>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</si>
  <si>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</si>
  <si>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</si>
  <si>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</si>
  <si>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</si>
  <si>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</si>
  <si>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</si>
  <si>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</si>
  <si>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</si>
  <si>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</si>
  <si>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</si>
  <si>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</si>
  <si>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</si>
  <si>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</si>
  <si>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</si>
  <si>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</si>
  <si>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</si>
  <si>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</si>
  <si>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</si>
  <si>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</si>
  <si>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</si>
  <si>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</si>
  <si>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</si>
  <si>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</si>
  <si>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</si>
  <si>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</si>
  <si>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</si>
  <si>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</si>
  <si>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</si>
  <si>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</si>
  <si>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</si>
  <si>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</si>
  <si>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</si>
  <si>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</si>
  <si>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</si>
  <si>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</si>
  <si>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</si>
  <si>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</si>
  <si>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</si>
  <si>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</si>
  <si>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</si>
  <si>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</si>
  <si>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</si>
  <si>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</si>
  <si>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</si>
  <si>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</si>
  <si>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</si>
  <si>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</si>
  <si>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</si>
  <si>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</si>
  <si>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</si>
  <si>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</si>
  <si>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</si>
  <si>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</si>
  <si>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</si>
  <si>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</si>
  <si>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</si>
  <si>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</si>
  <si>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</si>
  <si>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</si>
  <si>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</si>
  <si>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</si>
  <si>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</si>
  <si>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</si>
  <si>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</si>
  <si>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</si>
  <si>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</si>
  <si>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</si>
  <si>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</si>
  <si>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</si>
  <si>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</si>
  <si>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</si>
  <si>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</si>
  <si>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</si>
  <si>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</si>
  <si>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</si>
  <si>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</si>
  <si>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</si>
  <si>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</si>
  <si>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</si>
  <si>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</si>
  <si>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</si>
  <si>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</si>
  <si>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</si>
  <si>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</si>
  <si>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</si>
  <si>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</si>
  <si>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</si>
  <si>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</si>
  <si>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</si>
  <si>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</si>
  <si>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</si>
  <si>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</si>
  <si>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</si>
  <si>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</si>
  <si>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</si>
  <si>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</si>
  <si>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</si>
  <si>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</si>
  <si>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</si>
  <si>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</si>
  <si>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</si>
  <si>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</si>
  <si>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</si>
  <si>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</si>
  <si>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</si>
  <si>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</si>
  <si>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</si>
  <si>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</si>
  <si>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</si>
  <si>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</si>
  <si>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</si>
  <si>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</si>
  <si>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</si>
  <si>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</si>
  <si>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</si>
  <si>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</si>
  <si>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</si>
  <si>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</si>
  <si>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</si>
  <si>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</si>
  <si>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</si>
  <si>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</si>
  <si>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</si>
  <si>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</si>
  <si>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</si>
  <si>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</si>
  <si>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</si>
  <si>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</si>
  <si>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</si>
  <si>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</si>
  <si>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</si>
  <si>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</si>
  <si>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</si>
  <si>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</si>
  <si>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</si>
  <si>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</si>
  <si>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</si>
  <si>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</si>
  <si>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</si>
  <si>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</si>
  <si>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</si>
  <si>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</si>
  <si>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</si>
  <si>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</si>
  <si>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</si>
  <si>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</si>
  <si>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</si>
  <si>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</si>
  <si>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</si>
  <si>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</si>
  <si>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</si>
  <si>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</si>
  <si>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</si>
  <si>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</si>
  <si>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</si>
  <si>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</si>
  <si>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</si>
  <si>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</si>
  <si>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</si>
  <si>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</si>
  <si>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</si>
  <si>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</si>
  <si>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</si>
  <si>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</si>
  <si>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</si>
  <si>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</si>
  <si>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</si>
  <si>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</si>
  <si>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</si>
  <si>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</si>
  <si>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</si>
  <si>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</si>
  <si>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</si>
  <si>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</si>
  <si>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</si>
  <si>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</si>
  <si>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</si>
  <si>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</si>
  <si>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</si>
  <si>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</si>
  <si>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</si>
  <si>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</si>
  <si>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</si>
  <si>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</si>
  <si>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</si>
  <si>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</si>
  <si>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</si>
  <si>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</si>
  <si>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</si>
  <si>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</si>
  <si>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</si>
  <si>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</si>
  <si>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</si>
  <si>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</si>
  <si>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</si>
  <si>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</si>
  <si>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</si>
  <si>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</si>
  <si>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</si>
  <si>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</si>
  <si>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</si>
  <si>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</si>
  <si>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</si>
  <si>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</si>
  <si>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</si>
  <si>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</si>
  <si>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</si>
  <si>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</si>
  <si>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</si>
  <si>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</si>
  <si>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</si>
  <si>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</si>
  <si>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</si>
  <si>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</si>
  <si>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</si>
  <si>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</si>
  <si>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</si>
  <si>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</si>
  <si>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</si>
  <si>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</si>
  <si>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</si>
  <si>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</si>
  <si>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</si>
  <si>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</si>
  <si>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</si>
  <si>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</si>
  <si>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</si>
  <si>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</si>
  <si>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</si>
  <si>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</si>
  <si>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</si>
  <si>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</si>
  <si>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</si>
  <si>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</si>
  <si>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</si>
  <si>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</si>
  <si>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</si>
  <si>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</si>
  <si>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</si>
  <si>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</si>
  <si>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</si>
  <si>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</si>
  <si>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</si>
  <si>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</si>
  <si>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</si>
  <si>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</si>
  <si>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</si>
  <si>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</si>
  <si>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</si>
  <si>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</si>
  <si>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</si>
  <si>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</si>
  <si>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</si>
  <si>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</si>
  <si>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</si>
  <si>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</si>
  <si>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</si>
  <si>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</si>
  <si>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</si>
  <si>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</si>
  <si>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</si>
  <si>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</si>
  <si>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</si>
  <si>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</si>
  <si>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</si>
  <si>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</si>
  <si>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</si>
  <si>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</si>
  <si>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</si>
  <si>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</si>
  <si>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</si>
  <si>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</si>
  <si>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</si>
  <si>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</si>
  <si>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</si>
  <si>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</si>
  <si>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</si>
  <si>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</si>
  <si>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</si>
  <si>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</si>
  <si>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</si>
  <si>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</si>
  <si>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</si>
  <si>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</si>
  <si>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</si>
  <si>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</si>
  <si>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</si>
  <si>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</si>
  <si>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</si>
  <si>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</si>
  <si>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</si>
  <si>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</si>
  <si>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</si>
  <si>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</si>
  <si>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</si>
  <si>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</si>
  <si>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</si>
  <si>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</si>
  <si>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</si>
  <si>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</si>
  <si>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</si>
  <si>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</si>
  <si>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</si>
  <si>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</si>
  <si>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</si>
  <si>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</si>
  <si>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</si>
  <si>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</si>
  <si>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</si>
  <si>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</si>
  <si>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</si>
  <si>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</si>
  <si>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</si>
  <si>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</si>
  <si>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</si>
  <si>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</si>
  <si>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</si>
  <si>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</si>
  <si>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</si>
  <si>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</si>
  <si>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</si>
  <si>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</si>
  <si>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</si>
  <si>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</si>
  <si>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</si>
  <si>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</si>
  <si>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</si>
  <si>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</si>
  <si>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</si>
  <si>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</si>
  <si>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</si>
  <si>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</si>
  <si>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</si>
  <si>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</si>
  <si>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</si>
  <si>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</si>
  <si>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</si>
  <si>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</si>
  <si>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</si>
  <si>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</si>
  <si>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</si>
  <si>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</si>
  <si>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</si>
  <si>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</si>
  <si>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</si>
  <si>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</si>
  <si>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</si>
  <si>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</si>
  <si>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</si>
  <si>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</si>
  <si>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</si>
  <si>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</si>
  <si>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</si>
  <si>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</si>
  <si>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</si>
  <si>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</si>
  <si>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</si>
  <si>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</si>
  <si>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</si>
  <si>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</si>
  <si>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</si>
  <si>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</si>
  <si>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</si>
  <si>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</si>
  <si>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</si>
  <si>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</si>
  <si>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</si>
  <si>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</si>
  <si>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</si>
  <si>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</si>
  <si>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</si>
  <si>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</si>
  <si>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</si>
  <si>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</si>
  <si>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</si>
  <si>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</si>
  <si>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</si>
  <si>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</si>
  <si>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</si>
  <si>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</si>
  <si>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</si>
  <si>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</si>
  <si>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</si>
  <si>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</si>
  <si>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</si>
  <si>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</si>
  <si>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</si>
  <si>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</si>
  <si>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</si>
  <si>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</si>
  <si>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</si>
  <si>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</si>
  <si>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</si>
  <si>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</si>
  <si>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</si>
  <si>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</si>
  <si>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</si>
  <si>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</si>
  <si>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</si>
  <si>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</si>
  <si>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</si>
  <si>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</si>
  <si>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</si>
  <si>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</si>
  <si>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</si>
  <si>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</si>
  <si>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</si>
  <si>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</si>
  <si>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</si>
  <si>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</si>
  <si>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</si>
  <si>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</si>
  <si>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</si>
  <si>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</si>
  <si>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</si>
  <si>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</si>
  <si>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</si>
  <si>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</si>
  <si>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</si>
  <si>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</si>
  <si>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</si>
  <si>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</si>
  <si>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</si>
  <si>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</si>
  <si>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</si>
  <si>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</si>
  <si>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</si>
  <si>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</si>
  <si>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</si>
  <si>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</si>
  <si>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</si>
  <si>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</si>
  <si>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</si>
  <si>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</si>
  <si>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</si>
  <si>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</si>
  <si>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</si>
  <si>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</si>
  <si>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</si>
  <si>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</si>
  <si>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</si>
  <si>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</si>
  <si>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</si>
  <si>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</si>
  <si>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</si>
  <si>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</si>
  <si>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</si>
  <si>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</si>
  <si>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</si>
  <si>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</si>
  <si>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</si>
  <si>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</si>
  <si>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</si>
  <si>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</si>
  <si>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</si>
  <si>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</si>
  <si>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</si>
  <si>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</si>
  <si>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</si>
  <si>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</si>
  <si>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</si>
  <si>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</si>
  <si>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</si>
  <si>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</si>
  <si>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</si>
  <si>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</si>
  <si>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</si>
  <si>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</si>
  <si>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</si>
  <si>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</si>
  <si>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</si>
  <si>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</si>
  <si>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</si>
  <si>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</si>
  <si>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</si>
  <si>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</si>
  <si>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</si>
  <si>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</si>
  <si>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</si>
  <si>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</si>
  <si>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</si>
  <si>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</si>
  <si>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</si>
  <si>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</si>
  <si>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</si>
  <si>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</si>
  <si>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</si>
  <si>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</si>
  <si>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</si>
  <si>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</si>
  <si>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</si>
  <si>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</si>
  <si>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</si>
  <si>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</si>
  <si>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</si>
  <si>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</si>
  <si>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</si>
  <si>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</si>
  <si>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</si>
  <si>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</si>
  <si>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</si>
  <si>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</si>
  <si>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</si>
  <si>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</si>
  <si>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</si>
  <si>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</si>
  <si>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</si>
  <si>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</si>
  <si>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</si>
  <si>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</si>
  <si>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</si>
  <si>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</si>
  <si>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</si>
  <si>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</si>
  <si>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</si>
  <si>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</si>
  <si>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</si>
  <si>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</si>
  <si>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</si>
  <si>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</si>
  <si>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</si>
  <si>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</si>
  <si>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</si>
  <si>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</si>
  <si>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</si>
  <si>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</si>
  <si>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</si>
  <si>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</si>
  <si>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</si>
  <si>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</si>
  <si>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</si>
  <si>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</si>
  <si>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</si>
  <si>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</si>
  <si>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</si>
  <si>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</si>
  <si>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</si>
  <si>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</si>
  <si>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</si>
  <si>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</si>
  <si>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</si>
  <si>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</si>
  <si>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</si>
  <si>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</si>
  <si>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</si>
  <si>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</si>
  <si>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</si>
  <si>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</si>
  <si>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</si>
  <si>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</si>
  <si>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</si>
  <si>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</si>
  <si>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</si>
  <si>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</si>
  <si>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</si>
  <si>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</si>
  <si>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</si>
  <si>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</si>
  <si>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</si>
  <si>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</si>
  <si>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</si>
  <si>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</si>
  <si>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</si>
  <si>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</si>
  <si>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</si>
  <si>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</si>
  <si>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</si>
  <si>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</si>
  <si>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</si>
  <si>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</si>
  <si>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</si>
  <si>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</si>
  <si>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</si>
  <si>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</si>
  <si>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</si>
  <si>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</si>
  <si>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</si>
  <si>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</si>
  <si>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</si>
  <si>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</si>
  <si>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</si>
  <si>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</si>
  <si>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</si>
  <si>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</si>
  <si>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</si>
  <si>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</si>
  <si>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</si>
  <si>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</si>
  <si>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</si>
  <si>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</si>
  <si>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</si>
  <si>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</si>
  <si>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</si>
  <si>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</si>
  <si>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</si>
  <si>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</si>
  <si>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</si>
  <si>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</si>
  <si>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</si>
  <si>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</si>
  <si>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</si>
  <si>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</si>
  <si>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</si>
  <si>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</si>
  <si>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</si>
  <si>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</si>
  <si>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</si>
  <si>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</si>
  <si>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</si>
  <si>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</si>
  <si>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</si>
  <si>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</si>
  <si>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</si>
  <si>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</si>
  <si>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</si>
  <si>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</si>
  <si>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</si>
  <si>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</si>
  <si>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</si>
  <si>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</si>
  <si>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</si>
  <si>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</si>
  <si>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</si>
  <si>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</si>
  <si>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</si>
  <si>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</si>
  <si>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</si>
  <si>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</si>
  <si>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</si>
  <si>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</si>
  <si>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</si>
  <si>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</si>
  <si>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</si>
  <si>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</si>
  <si>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</si>
  <si>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</si>
  <si>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</si>
  <si>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</si>
  <si>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</si>
  <si>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</si>
  <si>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</si>
  <si>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</si>
  <si>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</si>
  <si>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</si>
  <si>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</si>
  <si>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</si>
  <si>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</si>
  <si>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</si>
  <si>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</si>
  <si>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</si>
  <si>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</si>
  <si>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</si>
  <si>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</si>
  <si>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</si>
  <si>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</si>
  <si>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</si>
  <si>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</si>
  <si>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</si>
  <si>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</si>
  <si>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</si>
  <si>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</si>
  <si>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</si>
  <si>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</si>
  <si>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</si>
  <si>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</si>
  <si>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</si>
  <si>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</si>
  <si>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</si>
  <si>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</si>
  <si>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</si>
  <si>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</si>
  <si>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</si>
  <si>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</si>
  <si>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</si>
  <si>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</si>
  <si>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</si>
  <si>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</si>
  <si>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</si>
  <si>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</si>
  <si>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</si>
  <si>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</si>
  <si>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</si>
  <si>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</si>
  <si>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</si>
  <si>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</si>
  <si>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</si>
  <si>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</si>
  <si>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</si>
  <si>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</si>
  <si>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</si>
  <si>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</si>
  <si>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</si>
  <si>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</si>
  <si>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</si>
  <si>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</si>
  <si>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</si>
  <si>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</si>
  <si>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</si>
  <si>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</si>
  <si>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</si>
  <si>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</si>
  <si>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</si>
  <si>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</si>
  <si>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</si>
  <si>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</si>
  <si>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</si>
  <si>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</si>
  <si>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</si>
  <si>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</si>
  <si>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</si>
  <si>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</si>
  <si>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</si>
  <si>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</si>
  <si>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</si>
  <si>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</si>
  <si>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</si>
  <si>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</si>
  <si>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</si>
  <si>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</si>
  <si>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</si>
  <si>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</si>
  <si>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</si>
  <si>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</si>
  <si>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</si>
  <si>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</si>
  <si>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</si>
  <si>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</si>
  <si>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</si>
  <si>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</si>
  <si>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</si>
  <si>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</si>
  <si>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</si>
  <si>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</si>
  <si>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</si>
  <si>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</si>
  <si>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</si>
  <si>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</si>
  <si>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</si>
  <si>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</si>
  <si>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</si>
  <si>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</si>
  <si>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</si>
  <si>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</si>
  <si>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</si>
  <si>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</si>
  <si>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</si>
  <si>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</si>
  <si>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</si>
  <si>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</si>
  <si>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</si>
  <si>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</si>
  <si>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</si>
  <si>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</si>
  <si>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</si>
  <si>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</si>
  <si>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</si>
  <si>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</si>
  <si>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</si>
  <si>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</si>
  <si>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</si>
  <si>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</si>
  <si>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</si>
  <si>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</si>
  <si>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</si>
  <si>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</si>
  <si>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</si>
  <si>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</si>
  <si>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</si>
  <si>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</si>
  <si>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</si>
  <si>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</si>
  <si>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</si>
  <si>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</si>
  <si>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</si>
  <si>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</si>
  <si>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</si>
  <si>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</si>
  <si>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</si>
  <si>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</si>
  <si>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</si>
  <si>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</si>
  <si>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</si>
  <si>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</si>
  <si>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</si>
  <si>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</si>
  <si>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</si>
  <si>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</si>
  <si>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</si>
  <si>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</si>
  <si>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</si>
  <si>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</si>
  <si>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</si>
  <si>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</si>
  <si>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</si>
  <si>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</si>
  <si>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</si>
  <si>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</si>
  <si>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</si>
  <si>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</si>
  <si>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</si>
  <si>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</si>
  <si>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</si>
  <si>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</si>
  <si>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</si>
  <si>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</si>
  <si>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</si>
  <si>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</si>
  <si>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</si>
  <si>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</si>
  <si>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</si>
  <si>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</si>
  <si>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</si>
  <si>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</si>
  <si>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</si>
  <si>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</si>
  <si>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</si>
  <si>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</si>
  <si>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</si>
  <si>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</si>
  <si>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</si>
  <si>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</si>
  <si>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</si>
  <si>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</si>
  <si>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</si>
  <si>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</si>
  <si>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</si>
  <si>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</si>
  <si>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</si>
  <si>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</si>
  <si>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</si>
  <si>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</si>
  <si>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</si>
  <si>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</si>
  <si>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</si>
  <si>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</si>
  <si>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</si>
  <si>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</si>
  <si>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</si>
  <si>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</si>
  <si>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</si>
  <si>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</si>
  <si>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</si>
  <si>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</si>
  <si>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</si>
  <si>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</si>
  <si>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</si>
  <si>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</si>
  <si>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</si>
  <si>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</si>
  <si>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</si>
  <si>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</si>
  <si>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</si>
  <si>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</si>
  <si>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</si>
  <si>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</si>
  <si>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</si>
  <si>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</si>
  <si>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</si>
  <si>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</si>
  <si>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</si>
  <si>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</si>
  <si>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</si>
  <si>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</si>
  <si>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</si>
  <si>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</si>
  <si>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</si>
  <si>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</si>
  <si>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</si>
  <si>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</si>
  <si>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</si>
  <si>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</si>
  <si>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</si>
  <si>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</si>
  <si>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</si>
  <si>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</si>
  <si>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</si>
  <si>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</si>
  <si>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</si>
  <si>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</si>
  <si>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</si>
  <si>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</si>
  <si>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</si>
  <si>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</si>
  <si>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</si>
  <si>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</si>
  <si>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</si>
  <si>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</si>
  <si>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</si>
  <si>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</si>
  <si>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</si>
  <si>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</si>
  <si>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</si>
  <si>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</si>
  <si>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</si>
  <si>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</si>
  <si>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</si>
  <si>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</si>
  <si>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</si>
  <si>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</si>
  <si>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</si>
  <si>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</si>
  <si>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</si>
  <si>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</si>
  <si>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</si>
  <si>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</si>
  <si>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</si>
  <si>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</si>
  <si>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</si>
  <si>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</si>
  <si>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</si>
  <si>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</si>
  <si>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</si>
  <si>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</si>
  <si>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</si>
  <si>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</si>
  <si>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</si>
  <si>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</si>
  <si>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</si>
  <si>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</si>
  <si>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</si>
  <si>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</si>
  <si>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</si>
  <si>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</si>
  <si>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</si>
  <si>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</si>
  <si>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</si>
  <si>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</si>
  <si>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</si>
  <si>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</si>
  <si>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</si>
  <si>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</si>
  <si>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</si>
  <si>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</si>
  <si>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</si>
  <si>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</si>
  <si>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</si>
  <si>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</si>
  <si>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</si>
  <si>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</si>
  <si>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</si>
  <si>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</si>
  <si>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</si>
  <si>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</si>
  <si>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</si>
  <si>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</si>
  <si>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</si>
  <si>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</si>
  <si>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</si>
  <si>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</si>
  <si>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</si>
  <si>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</si>
  <si>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</si>
  <si>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</si>
  <si>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</si>
  <si>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</si>
  <si>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</si>
  <si>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</si>
  <si>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</si>
  <si>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</si>
  <si>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</si>
  <si>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</si>
  <si>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</si>
  <si>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</si>
  <si>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</si>
  <si>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</si>
  <si>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</si>
  <si>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</si>
  <si>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</si>
  <si>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</si>
  <si>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</si>
  <si>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</si>
  <si>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</si>
  <si>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</si>
  <si>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</si>
  <si>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</si>
  <si>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</si>
  <si>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</si>
  <si>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</si>
  <si>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</si>
  <si>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</si>
  <si>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</si>
  <si>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</si>
  <si>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</si>
  <si>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</si>
  <si>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</si>
  <si>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</si>
  <si>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</si>
  <si>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</si>
  <si>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</si>
  <si>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</si>
  <si>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</si>
  <si>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</si>
  <si>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</si>
  <si>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</si>
  <si>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</si>
  <si>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</si>
  <si>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</si>
  <si>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</si>
  <si>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</si>
  <si>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</si>
  <si>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</si>
  <si>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</si>
  <si>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</si>
  <si>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</si>
  <si>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</si>
  <si>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</si>
  <si>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</si>
  <si>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</si>
  <si>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</si>
  <si>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</si>
  <si>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</si>
  <si>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</si>
  <si>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</si>
  <si>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</si>
  <si>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</si>
  <si>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</si>
  <si>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</si>
  <si>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</si>
  <si>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</si>
  <si>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</si>
  <si>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</si>
  <si>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</si>
  <si>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</si>
  <si>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</si>
  <si>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</si>
  <si>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</si>
  <si>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</si>
  <si>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</si>
  <si>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</si>
  <si>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</si>
  <si>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</si>
  <si>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</si>
  <si>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</si>
  <si>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</si>
  <si>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</si>
  <si>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</si>
  <si>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</si>
  <si>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</si>
  <si>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</si>
  <si>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</si>
  <si>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</si>
  <si>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</si>
  <si>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</si>
  <si>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</si>
  <si>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</si>
  <si>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</si>
  <si>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</si>
  <si>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</si>
  <si>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</si>
  <si>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</si>
  <si>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</si>
  <si>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</si>
  <si>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</si>
  <si>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</si>
  <si>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</si>
  <si>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</si>
  <si>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</si>
  <si>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</si>
  <si>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</si>
  <si>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</si>
  <si>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</si>
  <si>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</si>
  <si>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</si>
  <si>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</si>
  <si>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</si>
  <si>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</si>
  <si>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</si>
  <si>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</si>
  <si>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</si>
  <si>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</si>
  <si>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</si>
  <si>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</si>
  <si>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</si>
  <si>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</si>
  <si>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</si>
  <si>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</si>
  <si>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</si>
  <si>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</si>
  <si>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</si>
  <si>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</si>
  <si>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</si>
  <si>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</si>
  <si>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</si>
  <si>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</si>
  <si>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</si>
  <si>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</si>
  <si>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</si>
  <si>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</si>
  <si>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</si>
  <si>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</si>
  <si>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</si>
  <si>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</si>
  <si>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</si>
  <si>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</si>
  <si>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</si>
  <si>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</si>
  <si>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</si>
  <si>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</si>
  <si>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</si>
  <si>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</si>
  <si>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</si>
  <si>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</si>
  <si>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</si>
  <si>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</si>
  <si>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</si>
  <si>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</si>
  <si>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</si>
  <si>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</si>
  <si>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</si>
  <si>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</si>
  <si>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</si>
  <si>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</si>
  <si>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</si>
  <si>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</si>
  <si>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</si>
  <si>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</si>
  <si>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</si>
  <si>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</si>
  <si>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</si>
  <si>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</si>
  <si>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</si>
  <si>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</si>
  <si>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</si>
  <si>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</si>
  <si>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</si>
  <si>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</si>
  <si>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</si>
  <si>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</si>
  <si>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</si>
  <si>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</si>
  <si>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</si>
  <si>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</si>
  <si>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</si>
  <si>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</si>
  <si>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</si>
  <si>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</si>
  <si>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</si>
  <si>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</si>
  <si>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</si>
  <si>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</si>
  <si>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</si>
  <si>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</si>
  <si>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</si>
  <si>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</si>
  <si>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</si>
  <si>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</si>
  <si>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</si>
  <si>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</si>
  <si>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</si>
  <si>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</si>
  <si>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</si>
  <si>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</si>
  <si>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</si>
  <si>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</si>
  <si>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</si>
  <si>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</si>
  <si>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</si>
  <si>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</si>
  <si>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</si>
  <si>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</si>
  <si>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</si>
  <si>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</si>
  <si>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</si>
  <si>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</si>
  <si>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</si>
  <si>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</si>
  <si>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</si>
  <si>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</si>
  <si>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</si>
  <si>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</si>
  <si>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</si>
  <si>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</si>
  <si>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</si>
  <si>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</si>
  <si>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</si>
  <si>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</si>
  <si>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</si>
  <si>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</si>
  <si>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</si>
  <si>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</si>
  <si>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</si>
  <si>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</si>
  <si>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</si>
  <si>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</si>
  <si>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</si>
  <si>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</si>
  <si>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</si>
  <si>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</si>
  <si>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</si>
  <si>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</si>
  <si>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</si>
  <si>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</si>
  <si>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</si>
  <si>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</si>
  <si>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</si>
  <si>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</si>
  <si>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</si>
  <si>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</si>
  <si>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</si>
  <si>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</si>
  <si>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</si>
  <si>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</si>
  <si>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</si>
  <si>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</si>
  <si>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</si>
  <si>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</si>
  <si>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</si>
  <si>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</si>
  <si>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</si>
  <si>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</si>
  <si>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</si>
  <si>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</si>
  <si>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</si>
  <si>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</si>
  <si>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</si>
  <si>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</si>
  <si>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</si>
  <si>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</si>
  <si>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</si>
  <si>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</si>
  <si>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</si>
  <si>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</si>
  <si>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</si>
  <si>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</si>
  <si>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</si>
  <si>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</si>
  <si>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</si>
  <si>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</si>
  <si>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</si>
  <si>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</si>
  <si>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</si>
  <si>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</si>
  <si>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</si>
  <si>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</si>
  <si>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</si>
  <si>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</si>
  <si>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</si>
  <si>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</si>
  <si>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</si>
  <si>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</si>
  <si>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</si>
  <si>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</si>
  <si>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</si>
  <si>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</si>
  <si>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</si>
  <si>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</si>
  <si>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</si>
  <si>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</si>
  <si>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</si>
  <si>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</si>
  <si>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</si>
  <si>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</si>
  <si>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</si>
  <si>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</si>
  <si>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</si>
  <si>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</si>
  <si>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</si>
  <si>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</si>
  <si>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</si>
  <si>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</si>
  <si>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</si>
  <si>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</si>
  <si>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</si>
  <si>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</si>
  <si>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</si>
  <si>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</si>
  <si>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</si>
  <si>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</si>
  <si>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</si>
  <si>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</si>
  <si>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</si>
  <si>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</si>
  <si>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</si>
  <si>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</si>
  <si>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</si>
  <si>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</si>
  <si>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</si>
  <si>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</si>
  <si>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</si>
  <si>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</si>
  <si>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</si>
  <si>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</si>
  <si>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</si>
  <si>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</si>
  <si>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</si>
  <si>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</si>
  <si>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</si>
  <si>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</si>
  <si>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</si>
  <si>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</si>
  <si>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</si>
  <si>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</si>
  <si>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</si>
  <si>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</si>
  <si>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</si>
  <si>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</si>
  <si>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</si>
  <si>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</si>
  <si>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</si>
  <si>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</si>
  <si>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</si>
  <si>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</si>
  <si>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</si>
  <si>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</si>
  <si>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</si>
  <si>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</si>
  <si>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</si>
  <si>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</si>
  <si>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</si>
  <si>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</si>
  <si>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</si>
  <si>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</si>
  <si>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</si>
  <si>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</si>
  <si>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</si>
  <si>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</si>
  <si>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</si>
  <si>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</si>
  <si>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</si>
  <si>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</si>
  <si>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</si>
  <si>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</si>
  <si>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</si>
  <si>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</si>
  <si>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</si>
  <si>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</si>
  <si>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</si>
  <si>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</si>
  <si>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</si>
  <si>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</si>
  <si>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</si>
  <si>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</si>
  <si>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</si>
  <si>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</si>
  <si>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</si>
  <si>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</si>
  <si>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</si>
  <si>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</si>
  <si>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</si>
  <si>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</si>
  <si>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</si>
  <si>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</si>
  <si>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</si>
  <si>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</si>
  <si>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</si>
  <si>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</si>
  <si>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</si>
  <si>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</si>
  <si>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</si>
  <si>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</si>
  <si>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</si>
  <si>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</si>
  <si>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</si>
  <si>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</si>
  <si>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</si>
  <si>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</si>
  <si>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</si>
  <si>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</si>
  <si>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</si>
  <si>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</si>
  <si>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</si>
  <si>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</si>
  <si>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</si>
  <si>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</si>
  <si>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</si>
  <si>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</si>
  <si>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</si>
  <si>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</si>
  <si>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</si>
  <si>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</si>
  <si>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</si>
  <si>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</si>
  <si>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</si>
  <si>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</si>
  <si>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</si>
  <si>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</si>
  <si>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</si>
  <si>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</si>
  <si>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</si>
  <si>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</si>
  <si>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</si>
  <si>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</si>
  <si>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</si>
  <si>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</si>
  <si>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</si>
  <si>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</si>
  <si>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</si>
  <si>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</si>
  <si>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</si>
  <si>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</si>
  <si>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</si>
  <si>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</si>
  <si>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</si>
  <si>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</si>
  <si>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</si>
  <si>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</si>
  <si>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</si>
  <si>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</si>
  <si>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</si>
  <si>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</si>
  <si>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</si>
  <si>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</si>
  <si>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</si>
  <si>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</si>
  <si>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</si>
  <si>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</si>
  <si>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</si>
  <si>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</si>
  <si>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</si>
  <si>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</si>
  <si>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</si>
  <si>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</si>
  <si>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</si>
  <si>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</si>
  <si>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</si>
  <si>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</si>
  <si>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</si>
  <si>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</si>
  <si>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</si>
  <si>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</si>
  <si>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</si>
  <si>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</si>
  <si>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</si>
  <si>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</si>
  <si>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</si>
  <si>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</si>
  <si>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</si>
  <si>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</si>
  <si>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</si>
  <si>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</si>
  <si>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</si>
  <si>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</si>
  <si>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</si>
  <si>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</si>
  <si>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</si>
  <si>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</si>
  <si>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</si>
  <si>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</si>
  <si>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</si>
  <si>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</si>
  <si>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</si>
  <si>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</si>
  <si>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</si>
  <si>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</si>
  <si>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</si>
  <si>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</si>
  <si>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</si>
  <si>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</si>
  <si>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</si>
  <si>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</si>
  <si>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</si>
  <si>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</si>
  <si>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</si>
  <si>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</si>
  <si>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</si>
  <si>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</si>
  <si>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</si>
  <si>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</si>
  <si>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</si>
  <si>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</si>
  <si>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</si>
  <si>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</si>
  <si>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</si>
  <si>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</si>
  <si>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</si>
  <si>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</si>
  <si>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</si>
  <si>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</si>
  <si>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</si>
  <si>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</si>
  <si>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</si>
  <si>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</si>
  <si>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</si>
  <si>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</si>
  <si>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</si>
  <si>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</si>
  <si>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</si>
  <si>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</si>
  <si>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</si>
  <si>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</si>
  <si>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</si>
  <si>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</si>
  <si>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</si>
  <si>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</si>
  <si>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</si>
  <si>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</si>
  <si>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</si>
  <si>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</si>
  <si>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</si>
  <si>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</si>
  <si>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</si>
  <si>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</si>
  <si>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</si>
  <si>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</si>
  <si>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</si>
  <si>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</si>
  <si>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</si>
  <si>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</si>
  <si>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</si>
  <si>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</si>
  <si>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</si>
  <si>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</si>
  <si>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</si>
  <si>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</si>
  <si>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</si>
  <si>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</si>
  <si>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</si>
  <si>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</si>
  <si>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</si>
  <si>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</si>
  <si>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</si>
  <si>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</si>
  <si>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</si>
  <si>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</si>
  <si>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</si>
  <si>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</si>
  <si>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</si>
  <si>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</si>
  <si>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</si>
  <si>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</si>
  <si>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</si>
  <si>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</si>
  <si>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</si>
  <si>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</si>
  <si>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</si>
  <si>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</si>
  <si>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</si>
  <si>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</si>
  <si>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</si>
  <si>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</si>
  <si>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</si>
  <si>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</si>
  <si>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</si>
  <si>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</si>
  <si>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</si>
  <si>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</si>
  <si>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</si>
  <si>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</si>
  <si>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</si>
  <si>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</si>
  <si>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</si>
  <si>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</si>
  <si>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</si>
  <si>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</si>
  <si>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</si>
  <si>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</si>
  <si>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</si>
  <si>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</si>
  <si>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</si>
  <si>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</si>
  <si>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</si>
  <si>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</si>
  <si>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</si>
  <si>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</si>
  <si>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</si>
  <si>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</si>
  <si>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</si>
  <si>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</si>
  <si>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</si>
  <si>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</si>
  <si>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</si>
  <si>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</si>
  <si>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</si>
  <si>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</si>
  <si>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</si>
  <si>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</si>
  <si>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</si>
  <si>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</si>
  <si>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</si>
  <si>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</si>
  <si>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</si>
  <si>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</si>
  <si>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</si>
  <si>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</si>
  <si>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</si>
  <si>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</si>
  <si>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</si>
  <si>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</si>
  <si>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</si>
  <si>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</si>
  <si>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</si>
  <si>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</si>
  <si>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</si>
  <si>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</si>
  <si>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</si>
  <si>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</si>
  <si>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</si>
  <si>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</si>
  <si>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</si>
  <si>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</si>
  <si>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</si>
  <si>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</si>
  <si>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</si>
  <si>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</si>
  <si>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</si>
  <si>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</si>
  <si>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</si>
  <si>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</si>
  <si>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</si>
  <si>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</si>
  <si>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</si>
  <si>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</si>
  <si>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</si>
  <si>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</si>
  <si>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</si>
  <si>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</si>
  <si>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</si>
  <si>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</si>
  <si>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</si>
  <si>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</si>
  <si>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</si>
  <si>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</si>
  <si>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</si>
  <si>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</si>
  <si>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</si>
  <si>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</si>
  <si>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</si>
  <si>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</si>
  <si>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</si>
  <si>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</si>
  <si>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</si>
  <si>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</si>
  <si>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</si>
  <si>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</si>
  <si>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</si>
  <si>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</si>
  <si>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</si>
  <si>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</si>
  <si>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</si>
  <si>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</si>
  <si>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</si>
  <si>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</si>
  <si>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</si>
  <si>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</si>
  <si>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</si>
  <si>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</si>
  <si>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</si>
  <si>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</si>
  <si>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</si>
  <si>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</si>
  <si>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</si>
  <si>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</si>
  <si>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</si>
  <si>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</si>
  <si>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</si>
  <si>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</si>
  <si>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</si>
  <si>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</si>
  <si>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</si>
  <si>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</si>
  <si>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</si>
  <si>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</si>
  <si>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</si>
  <si>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</si>
  <si>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</si>
  <si>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</si>
  <si>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</si>
  <si>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</si>
  <si>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</si>
  <si>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</si>
  <si>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</si>
  <si>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</si>
  <si>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</si>
  <si>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</si>
  <si>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</si>
  <si>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</si>
  <si>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</si>
  <si>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</si>
  <si>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</si>
  <si>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</si>
  <si>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</si>
  <si>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</si>
  <si>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</si>
  <si>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</si>
  <si>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</si>
  <si>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</si>
  <si>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</si>
  <si>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</si>
  <si>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</si>
  <si>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</si>
  <si>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</si>
  <si>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</si>
  <si>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</si>
  <si>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</si>
  <si>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</si>
  <si>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</si>
  <si>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</si>
  <si>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</si>
  <si>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</si>
  <si>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</si>
  <si>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</si>
  <si>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</si>
  <si>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</si>
  <si>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</si>
  <si>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</si>
  <si>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</si>
  <si>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</si>
  <si>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</si>
  <si>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</si>
  <si>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</si>
  <si>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</si>
  <si>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</si>
  <si>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</si>
  <si>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</si>
  <si>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</si>
  <si>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</si>
  <si>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</si>
  <si>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</si>
  <si>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</si>
  <si>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</si>
  <si>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</si>
  <si>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</si>
  <si>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</si>
  <si>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</si>
  <si>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</si>
  <si>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</si>
  <si>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</si>
  <si>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</si>
  <si>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</si>
  <si>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</si>
  <si>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</si>
  <si>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</si>
  <si>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</si>
  <si>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</si>
  <si>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</si>
  <si>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</si>
  <si>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</si>
  <si>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</si>
  <si>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</si>
  <si>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</si>
  <si>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</si>
  <si>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</si>
  <si>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</si>
  <si>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</si>
  <si>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</si>
  <si>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</si>
  <si>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</si>
  <si>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</si>
  <si>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</si>
  <si>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</si>
  <si>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</si>
  <si>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</si>
  <si>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</si>
  <si>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</si>
  <si>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</si>
  <si>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</si>
  <si>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</si>
  <si>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</si>
  <si>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</si>
  <si>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</si>
  <si>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</si>
  <si>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</si>
  <si>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</si>
  <si>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</si>
  <si>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</si>
  <si>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</si>
  <si>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</si>
  <si>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</si>
  <si>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</si>
  <si>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</si>
  <si>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</si>
  <si>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</si>
  <si>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</si>
  <si>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</si>
  <si>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</si>
  <si>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</si>
  <si>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</si>
  <si>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</si>
  <si>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</si>
  <si>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</si>
  <si>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</si>
  <si>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</si>
  <si>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</si>
  <si>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</si>
  <si>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</si>
  <si>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</si>
  <si>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</si>
  <si>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</si>
  <si>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</si>
  <si>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</si>
  <si>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</si>
  <si>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</si>
  <si>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</si>
  <si>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</si>
  <si>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</si>
  <si>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</si>
  <si>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</si>
  <si>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</si>
  <si>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</si>
  <si>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</si>
  <si>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</si>
  <si>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</si>
  <si>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</si>
  <si>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</si>
  <si>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</si>
  <si>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</si>
  <si>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</si>
  <si>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</si>
  <si>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</si>
  <si>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</si>
  <si>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</si>
  <si>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</si>
  <si>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</si>
  <si>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</si>
  <si>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</si>
  <si>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</si>
  <si>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</si>
  <si>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</si>
  <si>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</si>
  <si>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</si>
  <si>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</si>
  <si>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</si>
  <si>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</si>
  <si>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</si>
  <si>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</si>
  <si>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</si>
  <si>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</si>
  <si>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</si>
  <si>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</si>
  <si>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</si>
  <si>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</si>
  <si>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</si>
  <si>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</si>
  <si>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</si>
  <si>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</si>
  <si>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</si>
  <si>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</si>
  <si>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</si>
  <si>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</si>
  <si>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</si>
  <si>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</si>
  <si>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</si>
  <si>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</si>
  <si>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</si>
  <si>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</si>
  <si>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</si>
  <si>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</si>
  <si>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</si>
  <si>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</si>
  <si>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</si>
  <si>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</si>
  <si>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</si>
  <si>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</si>
  <si>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</si>
  <si>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</si>
  <si>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</si>
  <si>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</si>
  <si>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</si>
  <si>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</si>
  <si>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</si>
  <si>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</si>
  <si>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</si>
  <si>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</si>
  <si>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</si>
  <si>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</si>
  <si>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</si>
  <si>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</si>
  <si>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</si>
  <si>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</si>
  <si>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</si>
  <si>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</si>
  <si>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</si>
  <si>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</si>
  <si>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</si>
  <si>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</si>
  <si>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</si>
  <si>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</si>
  <si>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</si>
  <si>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</si>
  <si>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</si>
  <si>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</si>
  <si>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</si>
  <si>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</si>
  <si>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</si>
  <si>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</si>
  <si>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</si>
  <si>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</si>
  <si>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</si>
  <si>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</si>
  <si>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</si>
  <si>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</si>
  <si>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</si>
  <si>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</si>
  <si>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</si>
  <si>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</si>
  <si>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</si>
  <si>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</si>
  <si>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</si>
  <si>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</si>
  <si>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</si>
  <si>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</si>
  <si>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</si>
  <si>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</si>
  <si>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</si>
  <si>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</si>
  <si>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</si>
  <si>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</si>
  <si>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</si>
  <si>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</si>
  <si>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</si>
  <si>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</si>
  <si>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</si>
  <si>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</si>
  <si>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</si>
  <si>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</si>
  <si>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</si>
  <si>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</si>
  <si>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</si>
  <si>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</si>
  <si>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</si>
  <si>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</si>
  <si>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</si>
  <si>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</si>
  <si>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</si>
  <si>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</si>
  <si>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</si>
  <si>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</si>
  <si>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</si>
  <si>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</si>
  <si>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</si>
  <si>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</si>
  <si>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</si>
  <si>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</si>
  <si>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</si>
  <si>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</si>
  <si>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</si>
  <si>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</si>
  <si>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</si>
  <si>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</si>
  <si>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</si>
  <si>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</si>
  <si>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</si>
  <si>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</si>
  <si>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</si>
  <si>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</si>
  <si>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</si>
  <si>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</si>
  <si>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</si>
  <si>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</si>
  <si>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</si>
  <si>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</si>
  <si>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</si>
  <si>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</si>
  <si>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</si>
  <si>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</si>
  <si>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</si>
  <si>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</si>
  <si>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</si>
  <si>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</si>
  <si>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</si>
  <si>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</si>
  <si>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</si>
  <si>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</si>
  <si>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</si>
  <si>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</si>
  <si>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</si>
  <si>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</si>
  <si>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</si>
  <si>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</si>
  <si>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</si>
  <si>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</si>
  <si>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</si>
  <si>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</si>
  <si>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</si>
  <si>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</si>
  <si>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</si>
  <si>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</si>
  <si>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</si>
  <si>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</si>
  <si>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</si>
  <si>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</si>
  <si>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</si>
  <si>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</si>
  <si>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</si>
  <si>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</si>
  <si>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</si>
  <si>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</si>
  <si>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</si>
  <si>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</si>
  <si>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</si>
  <si>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</si>
  <si>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</si>
  <si>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</si>
  <si>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</si>
  <si>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</si>
  <si>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</si>
  <si>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</si>
  <si>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</si>
  <si>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</si>
  <si>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</si>
  <si>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</si>
  <si>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</si>
  <si>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</si>
  <si>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</si>
  <si>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</si>
  <si>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</si>
  <si>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</si>
  <si>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</si>
  <si>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</si>
  <si>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</si>
  <si>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</si>
  <si>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</si>
  <si>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</si>
  <si>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</si>
  <si>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</si>
  <si>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</si>
  <si>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</si>
  <si>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</si>
  <si>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</si>
  <si>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</si>
  <si>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</si>
  <si>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</si>
  <si>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</si>
  <si>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</si>
  <si>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</si>
  <si>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</si>
  <si>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</si>
  <si>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</si>
  <si>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</si>
  <si>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</si>
  <si>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</si>
  <si>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</si>
  <si>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</si>
  <si>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</si>
  <si>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</si>
  <si>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</si>
  <si>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</si>
  <si>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</si>
  <si>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</si>
  <si>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</si>
  <si>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</si>
  <si>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</si>
  <si>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</si>
  <si>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</si>
  <si>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</si>
  <si>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</si>
  <si>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</si>
  <si>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</si>
  <si>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</si>
  <si>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</si>
  <si>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</si>
  <si>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</si>
  <si>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</si>
  <si>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</si>
  <si>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</si>
  <si>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</si>
  <si>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</si>
  <si>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</si>
  <si>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</si>
  <si>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</si>
  <si>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</si>
  <si>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</si>
  <si>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</si>
  <si>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</si>
  <si>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</si>
  <si>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</si>
  <si>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</si>
  <si>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</si>
  <si>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</si>
  <si>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</si>
  <si>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</si>
  <si>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</si>
  <si>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</si>
  <si>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</si>
  <si>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</si>
  <si>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</si>
  <si>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</si>
  <si>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</si>
  <si>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</si>
  <si>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</si>
  <si>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</si>
  <si>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</si>
  <si>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</si>
  <si>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</si>
  <si>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</si>
  <si>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</si>
  <si>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</si>
  <si>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</si>
  <si>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</si>
  <si>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</si>
  <si>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</si>
  <si>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</si>
  <si>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</si>
  <si>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</si>
  <si>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</si>
  <si>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</si>
  <si>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</si>
  <si>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</si>
  <si>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</si>
  <si>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</si>
  <si>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</si>
  <si>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</si>
  <si>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</si>
  <si>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</si>
  <si>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</si>
  <si>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</si>
  <si>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</si>
  <si>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</si>
  <si>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</si>
  <si>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</si>
  <si>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</si>
  <si>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</si>
  <si>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</si>
  <si>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</si>
  <si>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</si>
  <si>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</si>
  <si>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</si>
  <si>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</si>
  <si>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</si>
  <si>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</si>
  <si>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</si>
  <si>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</si>
  <si>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</si>
  <si>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</si>
  <si>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</si>
  <si>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</si>
  <si>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</si>
  <si>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</si>
  <si>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</si>
  <si>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</si>
  <si>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</si>
  <si>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</si>
  <si>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</si>
  <si>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</si>
  <si>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</si>
  <si>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</si>
  <si>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</si>
  <si>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</si>
  <si>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</si>
  <si>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</si>
  <si>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</si>
  <si>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</si>
  <si>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</si>
  <si>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</si>
  <si>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</si>
  <si>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</si>
  <si>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</si>
  <si>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</si>
  <si>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</si>
  <si>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</si>
  <si>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</si>
  <si>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</si>
  <si>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</si>
  <si>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</si>
  <si>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</si>
  <si>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</si>
  <si>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</si>
  <si>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</si>
  <si>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</si>
  <si>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</si>
  <si>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</si>
  <si>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</si>
  <si>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</si>
  <si>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</si>
  <si>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</si>
  <si>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</si>
  <si>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</si>
  <si>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</si>
  <si>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</si>
  <si>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</si>
  <si>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</si>
  <si>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</si>
  <si>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</si>
  <si>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</si>
  <si>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</si>
  <si>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</si>
  <si>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</si>
  <si>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</si>
  <si>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</si>
  <si>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</si>
  <si>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</si>
  <si>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</si>
  <si>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</si>
  <si>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</si>
  <si>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</si>
  <si>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</si>
  <si>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</si>
  <si>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</si>
  <si>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</si>
  <si>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</si>
  <si>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</si>
  <si>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</si>
  <si>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</si>
  <si>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</si>
  <si>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</si>
  <si>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</si>
  <si>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</si>
  <si>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</si>
  <si>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</si>
  <si>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</si>
  <si>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</si>
  <si>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</si>
  <si>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</si>
  <si>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</si>
  <si>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</si>
  <si>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</si>
  <si>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</si>
  <si>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</si>
  <si>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</si>
  <si>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</si>
  <si>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</si>
  <si>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</si>
  <si>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</si>
  <si>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</si>
  <si>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</si>
  <si>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</si>
  <si>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</si>
  <si>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</si>
  <si>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</si>
  <si>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</si>
  <si>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</si>
  <si>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</si>
  <si>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</si>
  <si>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</si>
  <si>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</si>
  <si>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</si>
  <si>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</si>
  <si>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</si>
  <si>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</si>
  <si>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</si>
  <si>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</si>
  <si>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</si>
  <si>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</si>
  <si>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</si>
  <si>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</si>
  <si>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</si>
  <si>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</si>
  <si>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</si>
  <si>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</si>
  <si>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</si>
  <si>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</si>
  <si>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</si>
  <si>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</si>
  <si>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</si>
  <si>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</si>
  <si>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</si>
  <si>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</si>
  <si>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</si>
  <si>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</si>
  <si>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</si>
  <si>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</si>
  <si>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</si>
  <si>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</si>
  <si>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</si>
  <si>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</si>
  <si>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</si>
  <si>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</si>
  <si>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</si>
  <si>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</si>
  <si>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</si>
  <si>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</si>
  <si>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</si>
  <si>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</si>
  <si>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</si>
  <si>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</si>
  <si>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</si>
  <si>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</si>
  <si>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</si>
  <si>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</si>
  <si>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</si>
  <si>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</si>
  <si>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</si>
  <si>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</si>
  <si>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</si>
  <si>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</si>
  <si>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</si>
  <si>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</si>
  <si>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</si>
  <si>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</si>
  <si>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</si>
  <si>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</si>
  <si>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</si>
  <si>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</si>
  <si>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</si>
  <si>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</si>
  <si>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</si>
  <si>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</si>
  <si>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</si>
  <si>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</si>
  <si>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</si>
  <si>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</si>
  <si>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</si>
  <si>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</si>
  <si>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</si>
  <si>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</si>
  <si>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</si>
  <si>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</si>
  <si>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</si>
  <si>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</si>
  <si>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</si>
  <si>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</si>
  <si>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</si>
  <si>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</si>
  <si>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</si>
  <si>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</si>
  <si>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</si>
  <si>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</si>
  <si>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</si>
  <si>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</si>
  <si>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</si>
  <si>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</si>
  <si>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</si>
  <si>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</si>
  <si>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</si>
  <si>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</si>
  <si>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</si>
  <si>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</si>
  <si>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</si>
  <si>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</si>
  <si>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</si>
  <si>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</si>
  <si>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</si>
  <si>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</si>
  <si>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</si>
  <si>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</si>
  <si>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</si>
  <si>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</si>
  <si>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</si>
  <si>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</si>
  <si>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</si>
  <si>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</si>
  <si>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</si>
  <si>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</si>
  <si>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</si>
  <si>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</si>
  <si>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</si>
  <si>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</si>
  <si>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</si>
  <si>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</si>
  <si>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</si>
  <si>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</si>
  <si>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</si>
  <si>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</si>
  <si>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</si>
  <si>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</si>
  <si>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</si>
  <si>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</si>
  <si>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</si>
  <si>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</si>
  <si>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</si>
  <si>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</si>
  <si>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</si>
  <si>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</si>
  <si>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</si>
  <si>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</si>
  <si>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</si>
  <si>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</si>
  <si>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</si>
  <si>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</si>
  <si>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</si>
  <si>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</si>
  <si>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</si>
  <si>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</si>
  <si>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</si>
  <si>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</si>
  <si>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</si>
  <si>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</si>
  <si>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</si>
  <si>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</si>
  <si>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</si>
  <si>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</si>
  <si>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</si>
  <si>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</si>
  <si>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</si>
  <si>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</si>
  <si>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</si>
  <si>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</si>
  <si>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</si>
  <si>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</si>
  <si>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</si>
  <si>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</si>
  <si>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</si>
  <si>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</si>
  <si>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</si>
  <si>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</si>
  <si>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</si>
  <si>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</si>
  <si>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</si>
  <si>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</si>
  <si>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</si>
  <si>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</si>
  <si>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</si>
  <si>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</si>
  <si>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</si>
  <si>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</si>
  <si>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</si>
  <si>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</si>
  <si>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</si>
  <si>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</si>
  <si>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</si>
  <si>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</si>
  <si>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</si>
  <si>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</si>
  <si>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</si>
  <si>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</si>
  <si>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</si>
  <si>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</si>
  <si>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</si>
  <si>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</si>
  <si>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</si>
  <si>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</si>
  <si>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</si>
  <si>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</si>
  <si>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</si>
  <si>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</si>
  <si>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</si>
  <si>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</si>
  <si>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</si>
  <si>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</si>
  <si>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</si>
  <si>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</si>
  <si>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</si>
  <si>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</si>
  <si>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</si>
  <si>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</si>
  <si>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</si>
  <si>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</si>
  <si>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</si>
  <si>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</si>
  <si>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</si>
  <si>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</si>
  <si>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</si>
  <si>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</si>
  <si>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</si>
  <si>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</si>
  <si>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</si>
  <si>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</si>
  <si>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</si>
  <si>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</si>
  <si>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</si>
  <si>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</si>
  <si>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</si>
  <si>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</si>
  <si>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</si>
  <si>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</si>
  <si>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</si>
  <si>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</si>
  <si>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</si>
  <si>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</si>
  <si>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</si>
  <si>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</si>
  <si>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</si>
  <si>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</si>
  <si>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</si>
  <si>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</si>
  <si>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</si>
  <si>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</si>
  <si>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</si>
  <si>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</si>
  <si>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</si>
  <si>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</si>
  <si>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</si>
  <si>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</si>
  <si>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</si>
  <si>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</si>
  <si>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</si>
  <si>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</si>
  <si>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</si>
  <si>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</si>
  <si>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</si>
  <si>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</si>
  <si>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</si>
  <si>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</si>
  <si>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</si>
  <si>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</si>
  <si>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</si>
  <si>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</si>
  <si>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</si>
  <si>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</si>
  <si>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</si>
  <si>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</si>
  <si>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</si>
  <si>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</si>
  <si>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</si>
  <si>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</si>
  <si>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</si>
  <si>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</si>
  <si>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</si>
  <si>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</si>
  <si>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</si>
  <si>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</si>
  <si>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</si>
  <si>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</si>
  <si>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</si>
  <si>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</si>
  <si>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</si>
  <si>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</si>
  <si>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</si>
  <si>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</si>
  <si>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</si>
  <si>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</si>
  <si>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</si>
  <si>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</si>
  <si>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</si>
  <si>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</si>
  <si>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</si>
  <si>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</si>
  <si>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</si>
  <si>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</si>
  <si>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</si>
  <si>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</si>
  <si>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</si>
  <si>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</si>
  <si>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</si>
  <si>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</si>
  <si>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</si>
  <si>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</si>
  <si>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</si>
  <si>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</si>
  <si>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</si>
  <si>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</si>
  <si>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</si>
  <si>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</si>
  <si>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</si>
  <si>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</si>
  <si>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</si>
  <si>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</si>
  <si>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</si>
  <si>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</si>
  <si>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</si>
  <si>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</si>
  <si>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</si>
  <si>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</si>
  <si>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</si>
  <si>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</si>
  <si>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</si>
  <si>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</si>
  <si>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</si>
  <si>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</si>
  <si>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</si>
  <si>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</si>
  <si>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</si>
  <si>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</si>
  <si>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</si>
  <si>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</si>
  <si>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</si>
  <si>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</si>
  <si>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</si>
  <si>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</si>
  <si>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</si>
  <si>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</si>
  <si>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</si>
  <si>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</si>
  <si>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</si>
  <si>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</si>
  <si>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</si>
  <si>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</si>
  <si>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</si>
  <si>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</si>
  <si>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</si>
  <si>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</si>
  <si>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</si>
  <si>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</si>
  <si>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</si>
  <si>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</si>
  <si>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</si>
  <si>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</si>
  <si>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</si>
  <si>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</si>
  <si>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</si>
  <si>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</si>
  <si>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</si>
  <si>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</si>
  <si>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</si>
  <si>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</si>
  <si>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</si>
  <si>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</si>
  <si>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</si>
  <si>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</si>
  <si>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</si>
  <si>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</si>
  <si>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</si>
  <si>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</si>
  <si>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</si>
  <si>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</si>
  <si>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</si>
  <si>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</si>
  <si>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</si>
  <si>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</si>
  <si>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</si>
  <si>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</si>
  <si>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</si>
  <si>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</si>
  <si>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</si>
  <si>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</si>
  <si>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</si>
  <si>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</si>
  <si>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</si>
  <si>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</si>
  <si>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</si>
  <si>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</si>
  <si>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</si>
  <si>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</si>
  <si>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</si>
  <si>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</si>
  <si>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</si>
  <si>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</si>
  <si>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</si>
  <si>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</si>
  <si>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</si>
  <si>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</si>
  <si>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</si>
  <si>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</si>
  <si>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</si>
  <si>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</si>
  <si>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</si>
  <si>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</si>
  <si>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</si>
  <si>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</si>
  <si>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</si>
  <si>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</si>
  <si>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</si>
  <si>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</si>
  <si>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</si>
  <si>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</si>
  <si>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</si>
  <si>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</si>
  <si>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</si>
  <si>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</si>
  <si>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</si>
  <si>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</si>
  <si>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</si>
  <si>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</si>
  <si>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</si>
  <si>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</si>
  <si>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</si>
  <si>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</si>
  <si>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</si>
  <si>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</si>
  <si>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</si>
  <si>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</si>
  <si>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</si>
  <si>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</si>
  <si>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</si>
  <si>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</si>
  <si>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</si>
  <si>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</si>
  <si>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</si>
  <si>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</si>
  <si>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</si>
  <si>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</si>
  <si>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</si>
  <si>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</si>
  <si>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</si>
  <si>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</si>
  <si>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</si>
  <si>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</si>
  <si>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</si>
  <si>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</si>
  <si>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</si>
  <si>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</si>
  <si>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</si>
  <si>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</si>
  <si>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</si>
  <si>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</si>
  <si>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</si>
  <si>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</si>
  <si>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</si>
  <si>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</si>
  <si>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</si>
  <si>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</si>
  <si>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</si>
  <si>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</si>
  <si>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</si>
  <si>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</si>
  <si>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</si>
  <si>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</si>
  <si>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</si>
  <si>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</si>
  <si>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</si>
  <si>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</si>
  <si>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</si>
  <si>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</si>
  <si>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</si>
  <si>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</si>
  <si>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</si>
  <si>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</si>
  <si>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</si>
  <si>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</si>
  <si>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</si>
  <si>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</si>
  <si>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</si>
  <si>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</si>
  <si>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</si>
  <si>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</si>
  <si>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</si>
  <si>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</si>
  <si>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</si>
  <si>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</si>
  <si>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</si>
  <si>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</si>
  <si>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</si>
  <si>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</si>
  <si>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</si>
  <si>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</si>
  <si>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</si>
  <si>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</si>
  <si>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</si>
  <si>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</si>
  <si>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</si>
  <si>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</si>
  <si>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</si>
  <si>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</si>
  <si>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</si>
  <si>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</si>
  <si>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</si>
  <si>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</si>
  <si>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</si>
  <si>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</si>
  <si>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</si>
  <si>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</si>
  <si>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</si>
  <si>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</si>
  <si>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</si>
  <si>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</si>
  <si>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</si>
  <si>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</si>
  <si>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</si>
  <si>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</si>
  <si>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</si>
  <si>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</si>
  <si>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</si>
  <si>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</si>
  <si>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</si>
  <si>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</si>
  <si>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</si>
  <si>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</si>
  <si>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</si>
  <si>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</si>
  <si>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</si>
  <si>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</si>
  <si>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</si>
  <si>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</si>
  <si>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</si>
  <si>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</si>
  <si>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</si>
  <si>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</si>
  <si>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</si>
  <si>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</si>
  <si>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</si>
  <si>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</si>
  <si>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</si>
  <si>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</si>
  <si>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</si>
  <si>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</si>
  <si>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</si>
  <si>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</si>
  <si>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</si>
  <si>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</si>
  <si>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</si>
  <si>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</si>
  <si>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</si>
  <si>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</si>
  <si>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</si>
  <si>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</si>
  <si>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</si>
  <si>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</si>
  <si>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</si>
  <si>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</si>
  <si>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</si>
  <si>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</si>
  <si>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</si>
  <si>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</si>
  <si>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</si>
  <si>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</si>
  <si>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</si>
  <si>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</si>
  <si>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</si>
  <si>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</si>
  <si>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</si>
  <si>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</si>
  <si>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</si>
  <si>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</si>
  <si>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</si>
  <si>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</si>
  <si>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</si>
  <si>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</si>
  <si>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</si>
  <si>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</si>
  <si>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</si>
  <si>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</si>
  <si>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</si>
  <si>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</si>
  <si>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</si>
  <si>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</si>
  <si>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</si>
  <si>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</si>
  <si>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</si>
  <si>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</si>
  <si>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</si>
  <si>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</si>
  <si>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</si>
  <si>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</si>
  <si>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</si>
  <si>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</si>
  <si>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</si>
  <si>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</si>
  <si>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</si>
  <si>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</si>
  <si>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</si>
  <si>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</si>
  <si>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</si>
  <si>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</si>
  <si>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</si>
  <si>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</si>
  <si>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</si>
  <si>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</si>
  <si>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</si>
  <si>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</si>
  <si>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</si>
  <si>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</si>
  <si>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</si>
  <si>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</si>
  <si>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</si>
  <si>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</si>
  <si>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</si>
  <si>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</si>
  <si>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</si>
  <si>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</si>
  <si>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</si>
  <si>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</si>
  <si>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</si>
  <si>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</si>
  <si>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</si>
  <si>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</si>
  <si>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</si>
  <si>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</si>
  <si>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</si>
  <si>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</si>
  <si>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</si>
  <si>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</si>
  <si>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</si>
  <si>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</si>
  <si>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</si>
  <si>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</si>
  <si>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</si>
  <si>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</si>
  <si>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</si>
  <si>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</si>
  <si>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</si>
  <si>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</si>
  <si>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</si>
  <si>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</si>
  <si>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</si>
  <si>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</si>
  <si>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</si>
  <si>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</si>
  <si>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</si>
  <si>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</si>
  <si>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</si>
  <si>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</si>
  <si>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</si>
  <si>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</si>
  <si>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</si>
  <si>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</si>
  <si>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</si>
  <si>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</si>
  <si>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</si>
  <si>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</si>
  <si>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</si>
  <si>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</si>
  <si>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</si>
  <si>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</si>
  <si>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</si>
  <si>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</si>
  <si>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</si>
  <si>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</si>
  <si>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</si>
  <si>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</si>
  <si>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</si>
  <si>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</si>
  <si>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</si>
  <si>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</si>
  <si>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</si>
  <si>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</si>
  <si>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</si>
  <si>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</si>
  <si>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</si>
  <si>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</si>
  <si>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</si>
  <si>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</si>
  <si>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</si>
  <si>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</si>
  <si>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</si>
  <si>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</si>
  <si>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</si>
  <si>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</si>
  <si>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</si>
  <si>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</si>
  <si>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</si>
  <si>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</si>
  <si>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</si>
  <si>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</si>
  <si>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</si>
  <si>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</si>
  <si>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</si>
  <si>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</si>
  <si>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</si>
  <si>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</si>
  <si>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</si>
  <si>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</si>
  <si>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</si>
  <si>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</si>
  <si>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</si>
  <si>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</si>
  <si>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</si>
  <si>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</si>
  <si>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</si>
  <si>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</si>
  <si>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</si>
  <si>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</si>
  <si>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</si>
  <si>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</si>
  <si>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</si>
  <si>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</si>
  <si>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</si>
  <si>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</si>
  <si>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</si>
  <si>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</si>
  <si>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</si>
  <si>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</si>
  <si>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</si>
  <si>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</si>
  <si>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</si>
  <si>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</si>
  <si>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</si>
  <si>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</si>
  <si>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</si>
  <si>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</si>
  <si>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</si>
  <si>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</si>
  <si>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</si>
  <si>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</si>
  <si>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</si>
  <si>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</si>
  <si>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</si>
  <si>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</si>
  <si>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</si>
  <si>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</si>
  <si>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</si>
  <si>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</si>
  <si>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</si>
  <si>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</si>
  <si>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</si>
  <si>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</si>
  <si>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</si>
  <si>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</si>
  <si>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</si>
  <si>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</si>
  <si>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</si>
  <si>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</si>
  <si>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</si>
  <si>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</si>
  <si>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</si>
  <si>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</si>
  <si>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</si>
  <si>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</si>
  <si>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</si>
  <si>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</si>
  <si>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</si>
  <si>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</si>
  <si>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</si>
  <si>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</si>
  <si>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</si>
  <si>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</si>
  <si>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</si>
  <si>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</si>
  <si>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</si>
  <si>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</si>
  <si>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</si>
  <si>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</si>
  <si>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</si>
  <si>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</si>
  <si>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</si>
  <si>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</si>
  <si>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</si>
  <si>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</si>
  <si>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</si>
  <si>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</si>
  <si>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</si>
  <si>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</si>
  <si>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</si>
  <si>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</si>
  <si>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</si>
  <si>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</si>
  <si>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</si>
  <si>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</si>
  <si>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</si>
  <si>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</si>
  <si>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</si>
  <si>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</si>
  <si>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</si>
  <si>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</si>
  <si>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</si>
  <si>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</si>
  <si>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</si>
  <si>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</si>
  <si>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</si>
  <si>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</si>
  <si>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</si>
  <si>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</si>
  <si>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</si>
  <si>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</si>
  <si>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</si>
  <si>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</si>
  <si>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</si>
  <si>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</si>
  <si>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</si>
  <si>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</si>
  <si>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</si>
  <si>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</si>
  <si>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</si>
  <si>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</si>
  <si>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</si>
  <si>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</si>
  <si>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</si>
  <si>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</si>
  <si>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</si>
  <si>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</si>
  <si>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</si>
  <si>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</si>
  <si>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</si>
  <si>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</si>
  <si>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</si>
  <si>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</si>
  <si>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</si>
  <si>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</si>
  <si>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</si>
  <si>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</si>
  <si>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</si>
  <si>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</si>
  <si>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</si>
  <si>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</si>
  <si>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</si>
  <si>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</si>
  <si>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</si>
  <si>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</si>
  <si>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</si>
  <si>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</si>
  <si>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</si>
  <si>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</si>
  <si>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</si>
  <si>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</si>
  <si>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</si>
  <si>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</si>
  <si>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</si>
  <si>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</si>
  <si>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</si>
  <si>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</si>
  <si>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</si>
  <si>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</si>
  <si>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</si>
  <si>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</si>
  <si>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</si>
  <si>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</si>
  <si>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</si>
  <si>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</si>
  <si>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</si>
  <si>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</si>
  <si>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</si>
  <si>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</si>
  <si>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</si>
  <si>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</si>
  <si>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</si>
  <si>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</si>
  <si>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</si>
  <si>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</si>
  <si>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</si>
  <si>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</si>
  <si>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</si>
  <si>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</si>
  <si>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</si>
  <si>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</si>
  <si>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</si>
  <si>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</si>
  <si>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</si>
  <si>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</si>
  <si>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</si>
  <si>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</si>
  <si>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</si>
  <si>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</si>
  <si>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</si>
  <si>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</si>
  <si>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</si>
  <si>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</si>
  <si>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</si>
  <si>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</si>
  <si>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</si>
  <si>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</si>
  <si>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</si>
  <si>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</si>
  <si>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</si>
  <si>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</si>
  <si>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</si>
  <si>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</si>
  <si>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</si>
  <si>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</si>
  <si>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</si>
  <si>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</si>
  <si>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</si>
  <si>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</si>
  <si>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</si>
  <si>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</si>
  <si>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</si>
  <si>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</si>
  <si>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</si>
  <si>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</si>
  <si>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</si>
  <si>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</si>
  <si>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</si>
  <si>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</si>
  <si>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</si>
  <si>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</si>
  <si>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</si>
  <si>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</si>
  <si>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</si>
  <si>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</si>
  <si>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</si>
  <si>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</si>
  <si>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</si>
  <si>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</si>
  <si>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</si>
  <si>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</si>
  <si>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</si>
  <si>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</si>
  <si>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</si>
  <si>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</si>
  <si>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</si>
  <si>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</si>
  <si>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</si>
  <si>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</si>
  <si>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</si>
  <si>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</si>
  <si>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</si>
  <si>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</si>
  <si>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</si>
  <si>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</si>
  <si>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</si>
  <si>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</si>
  <si>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</si>
  <si>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</si>
  <si>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</si>
  <si>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</si>
  <si>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</si>
  <si>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</si>
  <si>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</si>
  <si>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</si>
  <si>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</si>
  <si>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</si>
  <si>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</si>
  <si>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</si>
  <si>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</si>
  <si>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</si>
  <si>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</si>
  <si>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</si>
  <si>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</si>
  <si>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</si>
  <si>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</si>
  <si>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</si>
  <si>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</si>
  <si>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</si>
  <si>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</si>
  <si>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</si>
  <si>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</si>
  <si>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</si>
  <si>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</si>
  <si>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</si>
  <si>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</si>
  <si>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</si>
  <si>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</si>
  <si>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</si>
  <si>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</si>
  <si>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</si>
  <si>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</si>
  <si>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</si>
  <si>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</si>
  <si>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</si>
  <si>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</si>
  <si>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</si>
  <si>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</si>
  <si>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</si>
  <si>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</si>
  <si>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</si>
  <si>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</si>
  <si>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</si>
  <si>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</si>
  <si>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</si>
  <si>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</si>
  <si>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</si>
  <si>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</si>
  <si>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</si>
  <si>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</si>
  <si>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</si>
  <si>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</si>
  <si>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</si>
  <si>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</si>
  <si>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</si>
  <si>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</si>
  <si>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</si>
  <si>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</si>
  <si>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</si>
  <si>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</si>
  <si>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</si>
  <si>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</si>
  <si>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</si>
  <si>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</si>
  <si>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</si>
  <si>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</si>
  <si>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</si>
  <si>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</si>
  <si>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</si>
  <si>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</si>
  <si>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</si>
  <si>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</si>
  <si>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</si>
  <si>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</si>
  <si>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</si>
  <si>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</si>
  <si>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</si>
  <si>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</si>
  <si>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</si>
  <si>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</si>
  <si>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</si>
  <si>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</si>
  <si>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</si>
  <si>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</si>
  <si>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</si>
  <si>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</si>
  <si>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</si>
  <si>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</si>
  <si>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</si>
  <si>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</si>
  <si>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</si>
  <si>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</si>
  <si>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</si>
  <si>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</si>
  <si>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</si>
  <si>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</si>
  <si>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</si>
  <si>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</si>
  <si>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</si>
  <si>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</si>
  <si>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</si>
  <si>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</si>
  <si>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</si>
  <si>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</si>
  <si>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</si>
  <si>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</si>
  <si>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</si>
  <si>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</si>
  <si>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</si>
  <si>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</si>
  <si>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</si>
  <si>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</si>
  <si>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</si>
  <si>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</si>
  <si>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</si>
  <si>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</si>
  <si>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</si>
  <si>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</si>
  <si>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</si>
  <si>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</si>
  <si>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</si>
  <si>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</si>
  <si>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</si>
  <si>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</si>
  <si>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</si>
  <si>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</si>
  <si>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</si>
  <si>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</si>
  <si>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</si>
  <si>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</si>
  <si>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</si>
  <si>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</si>
  <si>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</si>
  <si>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</si>
  <si>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</si>
  <si>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</si>
  <si>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</si>
  <si>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</si>
  <si>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</si>
  <si>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</si>
  <si>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</si>
  <si>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</si>
  <si>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</si>
  <si>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</si>
  <si>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</si>
  <si>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</si>
  <si>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</si>
  <si>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</si>
  <si>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</si>
  <si>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</si>
  <si>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</si>
  <si>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</si>
  <si>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</si>
  <si>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</si>
  <si>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</si>
  <si>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</si>
  <si>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</si>
  <si>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</si>
  <si>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</si>
  <si>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</si>
  <si>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</si>
  <si>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</si>
  <si>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</si>
  <si>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</si>
  <si>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</si>
  <si>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</si>
  <si>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</si>
  <si>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</si>
  <si>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</si>
  <si>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</si>
  <si>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</si>
  <si>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</si>
  <si>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</si>
  <si>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</si>
  <si>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</si>
  <si>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</si>
  <si>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</si>
  <si>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</si>
  <si>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</si>
  <si>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</si>
  <si>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</si>
  <si>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</si>
  <si>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</si>
  <si>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</si>
  <si>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</si>
  <si>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</si>
  <si>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</si>
  <si>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</si>
  <si>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</si>
  <si>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</si>
  <si>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</si>
  <si>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</si>
  <si>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</si>
  <si>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</si>
  <si>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</si>
  <si>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</si>
  <si>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</si>
  <si>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</si>
  <si>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</si>
  <si>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</si>
  <si>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</si>
  <si>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</si>
  <si>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</si>
  <si>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</si>
  <si>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</si>
  <si>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</si>
  <si>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</si>
  <si>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</si>
  <si>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</si>
  <si>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</si>
  <si>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</si>
  <si>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</si>
  <si>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</si>
  <si>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</si>
  <si>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</si>
  <si>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</si>
  <si>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</si>
  <si>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</si>
  <si>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</si>
  <si>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</si>
  <si>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</si>
  <si>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</si>
  <si>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</si>
  <si>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</si>
  <si>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</si>
  <si>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</si>
  <si>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</si>
  <si>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</si>
  <si>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</si>
  <si>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</si>
  <si>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</si>
  <si>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</si>
  <si>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</si>
  <si>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</si>
  <si>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</si>
  <si>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</si>
  <si>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</si>
  <si>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</si>
  <si>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</si>
  <si>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</si>
  <si>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</si>
  <si>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</si>
  <si>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</si>
  <si>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</si>
  <si>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</si>
  <si>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</si>
  <si>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</si>
  <si>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</si>
  <si>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</si>
  <si>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</si>
  <si>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</si>
  <si>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</si>
  <si>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</si>
  <si>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</si>
  <si>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</si>
  <si>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</si>
  <si>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</si>
  <si>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</si>
  <si>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</si>
  <si>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</si>
  <si>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</si>
  <si>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</si>
  <si>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</si>
  <si>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</si>
  <si>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</si>
  <si>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</si>
  <si>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</si>
  <si>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</si>
  <si>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</si>
  <si>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</si>
  <si>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</si>
  <si>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</si>
  <si>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</si>
  <si>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</si>
  <si>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</si>
  <si>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</si>
  <si>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</si>
  <si>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</si>
  <si>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</si>
  <si>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</si>
  <si>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</si>
  <si>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</si>
  <si>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</si>
  <si>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</si>
  <si>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</si>
  <si>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</si>
  <si>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</si>
  <si>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</si>
  <si>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</si>
  <si>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</si>
  <si>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</si>
  <si>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</si>
  <si>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</si>
  <si>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</si>
  <si>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</si>
  <si>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</si>
  <si>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</si>
  <si>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</si>
  <si>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</si>
  <si>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</si>
  <si>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</si>
  <si>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</si>
  <si>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</si>
  <si>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</si>
  <si>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</si>
  <si>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</si>
  <si>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</si>
  <si>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</si>
  <si>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</si>
  <si>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</si>
  <si>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</si>
  <si>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</si>
  <si>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</si>
  <si>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</si>
  <si>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</si>
  <si>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</si>
  <si>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</si>
  <si>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</si>
  <si>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</si>
  <si>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</si>
  <si>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</si>
  <si>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</si>
  <si>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</si>
  <si>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</si>
  <si>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</si>
  <si>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</si>
  <si>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</si>
  <si>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</si>
  <si>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</si>
  <si>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</si>
  <si>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</si>
  <si>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</si>
  <si>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</si>
  <si>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</si>
  <si>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</si>
  <si>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</si>
  <si>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</si>
  <si>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</si>
  <si>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</si>
  <si>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</si>
  <si>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</si>
  <si>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</si>
  <si>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</si>
  <si>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</si>
  <si>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</si>
  <si>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</si>
  <si>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</si>
  <si>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</si>
  <si>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</si>
  <si>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</si>
  <si>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</si>
  <si>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</si>
  <si>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</si>
  <si>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</si>
  <si>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</si>
  <si>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</si>
  <si>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</si>
  <si>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</si>
  <si>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</si>
  <si>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</si>
  <si>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</si>
  <si>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</si>
  <si>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</si>
  <si>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</si>
  <si>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</si>
  <si>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</si>
  <si>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</si>
  <si>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</si>
  <si>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</si>
  <si>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</si>
  <si>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</si>
  <si>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</si>
  <si>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</si>
  <si>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</si>
  <si>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</si>
  <si>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</si>
  <si>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</si>
  <si>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</si>
  <si>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</si>
  <si>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</si>
  <si>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</si>
  <si>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</si>
  <si>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</si>
  <si>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</si>
  <si>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</si>
  <si>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</si>
  <si>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</si>
  <si>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</si>
  <si>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</si>
  <si>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</si>
  <si>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</si>
  <si>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</si>
  <si>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</si>
  <si>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</si>
  <si>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</si>
  <si>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</si>
  <si>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</si>
  <si>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</si>
  <si>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</si>
  <si>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</si>
  <si>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</si>
  <si>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</si>
  <si>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</si>
  <si>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</si>
  <si>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</si>
  <si>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</si>
  <si>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</si>
  <si>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</si>
  <si>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</si>
  <si>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</si>
  <si>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</si>
  <si>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</si>
  <si>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</si>
  <si>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</si>
  <si>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</si>
  <si>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</si>
  <si>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</si>
  <si>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</si>
  <si>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</si>
  <si>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</si>
  <si>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</si>
  <si>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</si>
  <si>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</si>
  <si>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</si>
  <si>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</si>
  <si>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</si>
  <si>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</si>
  <si>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</si>
  <si>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</si>
  <si>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</si>
  <si>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</si>
  <si>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</si>
  <si>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</si>
  <si>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</si>
  <si>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</si>
  <si>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</si>
  <si>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</si>
  <si>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</si>
  <si>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</si>
  <si>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</si>
  <si>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</si>
  <si>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</si>
  <si>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</si>
  <si>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</si>
  <si>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</si>
  <si>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</si>
  <si>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</si>
  <si>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</si>
  <si>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</si>
  <si>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</si>
  <si>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</si>
  <si>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</si>
  <si>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</si>
  <si>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</si>
  <si>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</si>
  <si>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</si>
  <si>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</si>
  <si>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</si>
  <si>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</si>
  <si>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</si>
  <si>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</si>
  <si>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</si>
  <si>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</si>
  <si>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</si>
  <si>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</si>
  <si>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</si>
  <si>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</si>
  <si>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</si>
  <si>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</si>
  <si>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</si>
  <si>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</si>
  <si>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</si>
  <si>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</si>
  <si>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</si>
  <si>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</si>
  <si>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</si>
  <si>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</si>
  <si>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</si>
  <si>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</si>
  <si>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</si>
  <si>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</si>
  <si>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</si>
  <si>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</si>
  <si>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</si>
  <si>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</si>
  <si>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</si>
  <si>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</si>
  <si>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</si>
  <si>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</si>
  <si>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</si>
  <si>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</si>
  <si>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</si>
  <si>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</si>
  <si>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</si>
  <si>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</si>
  <si>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</si>
  <si>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</si>
  <si>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</si>
  <si>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</si>
  <si>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</si>
  <si>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</si>
  <si>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</si>
  <si>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</si>
  <si>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</si>
  <si>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</si>
  <si>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</si>
  <si>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</si>
  <si>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</si>
  <si>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</si>
  <si>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</si>
  <si>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</si>
  <si>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</si>
  <si>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</si>
  <si>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</si>
  <si>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</si>
  <si>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</si>
  <si>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</si>
  <si>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</si>
  <si>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</si>
  <si>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</si>
  <si>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</si>
  <si>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</si>
  <si>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</si>
  <si>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</si>
  <si>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</si>
  <si>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</si>
  <si>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</si>
  <si>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</si>
  <si>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</si>
  <si>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</si>
  <si>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</si>
  <si>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</si>
  <si>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</si>
  <si>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</si>
  <si>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</si>
  <si>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</si>
  <si>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</si>
  <si>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</si>
  <si>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</si>
  <si>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</si>
  <si>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</si>
  <si>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</si>
  <si>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</si>
  <si>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</si>
  <si>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</si>
  <si>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</si>
  <si>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</si>
  <si>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</si>
  <si>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</si>
  <si>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</si>
  <si>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</si>
  <si>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</si>
  <si>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</si>
  <si>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</si>
  <si>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</si>
  <si>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</si>
  <si>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</si>
  <si>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</si>
  <si>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</si>
  <si>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</si>
  <si>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</si>
  <si>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</si>
  <si>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</si>
  <si>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</si>
  <si>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</si>
  <si>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</si>
  <si>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</si>
  <si>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</si>
  <si>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</si>
  <si>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</si>
  <si>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</si>
  <si>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</si>
  <si>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</si>
  <si>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</si>
  <si>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</si>
  <si>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</si>
  <si>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</si>
  <si>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</si>
  <si>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</si>
  <si>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</si>
  <si>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</si>
  <si>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</si>
  <si>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</si>
  <si>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</si>
  <si>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</si>
  <si>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</si>
  <si>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</si>
  <si>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</si>
  <si>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</si>
  <si>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</si>
  <si>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</si>
  <si>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</si>
  <si>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</si>
  <si>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</si>
  <si>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</si>
  <si>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</si>
  <si>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</si>
  <si>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</si>
  <si>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</si>
  <si>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</si>
  <si>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</si>
  <si>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</si>
  <si>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</si>
  <si>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</si>
  <si>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</si>
  <si>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</si>
  <si>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</si>
  <si>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</si>
  <si>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</si>
  <si>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</si>
  <si>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</si>
  <si>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</si>
  <si>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</si>
  <si>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</si>
  <si>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</si>
  <si>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</si>
  <si>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</si>
  <si>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</si>
  <si>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</si>
  <si>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</si>
  <si>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</si>
  <si>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</si>
  <si>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</si>
  <si>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</si>
  <si>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</si>
  <si>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</si>
  <si>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</si>
  <si>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</si>
  <si>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</si>
  <si>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</si>
  <si>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</si>
  <si>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</si>
  <si>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</si>
  <si>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</si>
  <si>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</si>
  <si>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</si>
  <si>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</si>
  <si>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</si>
  <si>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</si>
  <si>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</si>
  <si>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</si>
  <si>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</si>
  <si>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</si>
  <si>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</si>
  <si>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</si>
  <si>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</si>
  <si>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</si>
  <si>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</si>
  <si>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</si>
  <si>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</si>
  <si>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</si>
  <si>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</si>
  <si>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</si>
  <si>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</si>
  <si>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</si>
  <si>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</si>
  <si>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</si>
  <si>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</si>
  <si>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</si>
  <si>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</si>
  <si>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</si>
  <si>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</si>
  <si>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</si>
  <si>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</si>
  <si>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</si>
  <si>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</si>
  <si>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</si>
  <si>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</si>
  <si>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</si>
  <si>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</si>
  <si>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</si>
  <si>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</si>
  <si>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</si>
  <si>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</si>
  <si>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</si>
  <si>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</si>
  <si>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</si>
  <si>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</si>
  <si>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</si>
  <si>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</si>
  <si>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</si>
  <si>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</si>
  <si>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</si>
  <si>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</si>
  <si>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</si>
  <si>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</si>
  <si>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</si>
  <si>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</si>
  <si>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</si>
  <si>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</si>
  <si>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</si>
  <si>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</si>
  <si>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</si>
  <si>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</si>
  <si>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</si>
  <si>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</si>
  <si>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</si>
  <si>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</si>
  <si>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</si>
  <si>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</si>
  <si>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</si>
  <si>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</si>
  <si>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</si>
  <si>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</si>
  <si>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</si>
  <si>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</si>
  <si>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</si>
  <si>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</si>
  <si>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</si>
  <si>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</si>
  <si>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</si>
  <si>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</si>
  <si>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</si>
  <si>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</si>
  <si>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</si>
  <si>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</si>
  <si>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</si>
  <si>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</si>
  <si>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</si>
  <si>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</si>
  <si>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</si>
  <si>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</si>
  <si>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</si>
  <si>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</si>
  <si>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</si>
  <si>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</si>
  <si>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</si>
  <si>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</si>
  <si>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</si>
  <si>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</si>
  <si>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</si>
  <si>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</si>
  <si>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</si>
  <si>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</si>
  <si>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</si>
  <si>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</si>
  <si>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</si>
  <si>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</si>
  <si>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</si>
  <si>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</si>
  <si>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</si>
  <si>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</si>
  <si>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</si>
  <si>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</si>
  <si>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</si>
  <si>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</si>
  <si>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</si>
  <si>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</si>
  <si>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</si>
  <si>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</si>
  <si>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</si>
  <si>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</si>
  <si>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</si>
  <si>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</si>
  <si>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</si>
  <si>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</si>
  <si>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</si>
  <si>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</si>
  <si>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</si>
  <si>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</si>
  <si>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</si>
  <si>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</si>
  <si>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</si>
  <si>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</si>
  <si>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</si>
  <si>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</si>
  <si>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</si>
  <si>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</si>
  <si>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</si>
  <si>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</si>
  <si>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</si>
  <si>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</si>
  <si>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</si>
  <si>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</si>
  <si>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</si>
  <si>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</si>
  <si>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</si>
  <si>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</si>
  <si>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</si>
  <si>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</si>
  <si>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</si>
  <si>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</si>
  <si>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</si>
  <si>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</si>
  <si>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</si>
  <si>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</si>
  <si>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</si>
  <si>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</si>
  <si>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</si>
  <si>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</si>
  <si>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</si>
  <si>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</si>
  <si>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</si>
  <si>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</si>
  <si>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</si>
  <si>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</si>
  <si>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</si>
  <si>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</si>
  <si>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</si>
  <si>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</si>
  <si>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</si>
  <si>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</si>
  <si>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</si>
  <si>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</si>
  <si>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</si>
  <si>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</si>
  <si>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</si>
  <si>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</si>
  <si>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</si>
  <si>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</si>
  <si>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</si>
  <si>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</si>
  <si>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</si>
  <si>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</si>
  <si>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</si>
  <si>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</si>
  <si>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</si>
  <si>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</si>
  <si>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</si>
  <si>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</si>
  <si>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</si>
  <si>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</si>
  <si>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</si>
  <si>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</si>
  <si>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</si>
  <si>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</si>
  <si>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</si>
  <si>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</si>
  <si>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</si>
  <si>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</si>
  <si>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</si>
  <si>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</si>
  <si>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</si>
  <si>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</si>
  <si>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</si>
  <si>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</si>
  <si>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</si>
  <si>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</si>
  <si>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</si>
  <si>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</si>
  <si>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</si>
  <si>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</si>
  <si>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</si>
  <si>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</si>
  <si>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</si>
  <si>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</si>
  <si>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</si>
  <si>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</si>
  <si>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</si>
  <si>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</si>
  <si>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</si>
  <si>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</si>
  <si>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</si>
  <si>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</si>
  <si>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</si>
  <si>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</si>
  <si>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</si>
  <si>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</si>
  <si>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</si>
  <si>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</si>
  <si>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</si>
  <si>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</si>
  <si>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</si>
  <si>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</si>
  <si>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</si>
  <si>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</si>
  <si>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</si>
  <si>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</si>
  <si>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</si>
  <si>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</si>
  <si>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</si>
  <si>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</si>
  <si>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</si>
  <si>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</si>
  <si>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</si>
  <si>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</si>
  <si>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</si>
  <si>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</si>
  <si>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</si>
  <si>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</si>
  <si>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</si>
  <si>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</si>
  <si>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</si>
  <si>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</si>
  <si>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</si>
  <si>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</si>
  <si>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</si>
  <si>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</si>
  <si>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</si>
  <si>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</si>
  <si>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</si>
  <si>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</si>
  <si>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</si>
  <si>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</si>
  <si>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</si>
  <si>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</si>
  <si>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</si>
  <si>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</si>
  <si>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</si>
  <si>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</si>
  <si>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</si>
  <si>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</si>
  <si>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</si>
  <si>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</si>
  <si>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</si>
  <si>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</si>
  <si>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</si>
  <si>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</si>
  <si>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</si>
  <si>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</si>
  <si>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</si>
  <si>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</si>
  <si>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</si>
  <si>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</si>
  <si>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</si>
  <si>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</si>
  <si>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</si>
  <si>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</si>
  <si>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</si>
  <si>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100%</t>
  </si>
  <si>
    <t>https://www.anglia-live.com/Suppliers/SuppliersDocs.aspx?type=Conflict%20Minerals</t>
  </si>
  <si>
    <t>Claire Stevenson</t>
  </si>
  <si>
    <t>claire.stevenson@anglia.com</t>
  </si>
  <si>
    <t>Quality manager</t>
  </si>
  <si>
    <t>claire.stevenson@anglia,com</t>
  </si>
  <si>
    <t>01945 473518</t>
  </si>
  <si>
    <t>EUROHM</t>
  </si>
  <si>
    <t>RA SMD series</t>
  </si>
  <si>
    <t>RB SMD series</t>
  </si>
  <si>
    <t>RC SMD series</t>
  </si>
  <si>
    <t>RD SMD series</t>
  </si>
  <si>
    <t>RE SMD series</t>
  </si>
  <si>
    <t>RJ SMD series</t>
  </si>
  <si>
    <t>RK SMD series</t>
  </si>
  <si>
    <t>RL SMD series</t>
  </si>
  <si>
    <t>RM SMD series</t>
  </si>
  <si>
    <t>RN SMD series</t>
  </si>
  <si>
    <t>RP SMD series</t>
  </si>
  <si>
    <t>RS SMD series</t>
  </si>
  <si>
    <t>RT SMD series</t>
  </si>
  <si>
    <t>RV SMD series</t>
  </si>
  <si>
    <t>RW SMD series</t>
  </si>
  <si>
    <t>RY SMD series</t>
  </si>
  <si>
    <t>MCR25 series</t>
  </si>
  <si>
    <t>MF 1/4W series</t>
  </si>
  <si>
    <t>MF 3/4W series</t>
  </si>
  <si>
    <t>MF 0.6W series</t>
  </si>
  <si>
    <t>MF 0.4W series</t>
  </si>
  <si>
    <t>WW series</t>
  </si>
  <si>
    <t>MOF series</t>
  </si>
  <si>
    <t>MX series</t>
  </si>
  <si>
    <t>ZW06 series</t>
  </si>
  <si>
    <t>CS series</t>
  </si>
  <si>
    <t>HP series</t>
  </si>
  <si>
    <t>NC series</t>
  </si>
  <si>
    <t>ZR series</t>
  </si>
  <si>
    <t>CR 1/8W series</t>
  </si>
  <si>
    <t>CR 1/4W series</t>
  </si>
  <si>
    <t>CR 1/2W series</t>
  </si>
  <si>
    <t>CR 1W series</t>
  </si>
  <si>
    <t>CR 2W series</t>
  </si>
  <si>
    <t>FR 1/4W series</t>
  </si>
  <si>
    <t>FR 1/2W series</t>
  </si>
  <si>
    <t>FR 1W series</t>
  </si>
  <si>
    <t>SI8 series</t>
  </si>
  <si>
    <t>SC5 series</t>
  </si>
  <si>
    <t>SC6 series</t>
  </si>
  <si>
    <t>SC8 series</t>
  </si>
  <si>
    <t>SC9 series</t>
  </si>
  <si>
    <t>SC10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</si>
</sst>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1817831</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435882</xdr:colOff>
      <xdr:row>3</xdr:row>
      <xdr:rowOff>97246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anglia-live.com/Suppliers/SuppliersDocs.aspx?type=Conflict%20Mineral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laire.stevenson@anglia,com" TargetMode="External"/><Relationship Id="rId4" Type="http://schemas.openxmlformats.org/officeDocument/2006/relationships/hyperlink" Target="mailto:claire.stevenson@angli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55" customHeight="1">
      <c r="A29" s="296"/>
      <c r="B29" s="309"/>
      <c r="C29" s="303"/>
      <c r="D29" s="306"/>
      <c r="E29" s="294"/>
      <c r="F29" s="165" t="s">
        <v>57</v>
      </c>
      <c r="G29" s="25"/>
    </row>
    <row r="30" spans="1:7" ht="62.5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49999999999997"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C21E0D7-F221-45FE-9036-D43EF007E1D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A1CC39A-F2DF-4062-BD85-11B04EB3A93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70" sqref="D70:E7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15824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45895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15817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15818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428FC99-71F0-4F9E-B8E0-5B6715054D3D}"/>
    <hyperlink ref="D16" r:id="rId4" xr:uid="{CF0E5015-1B27-45A4-89FD-A809FCE98D92}"/>
    <hyperlink ref="D20" r:id="rId5" xr:uid="{33E16538-C373-4051-B383-DF8AAE7D9AF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12" sqref="F1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760</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510</v>
      </c>
      <c r="X5" s="227">
        <f t="shared" ref="X5" ca="1" si="0">IF(AND(C5="Smelter not listed",OR(LEN(D5)=0,LEN(E5)=0)),1,0)</f>
        <v>0</v>
      </c>
      <c r="AB5" s="228" t="str">
        <f t="shared" ref="AB5" ca="1" si="1">B5&amp;C5</f>
        <v>TinPT Timah Tbk Mentok</v>
      </c>
    </row>
    <row r="6" spans="1:34" s="227" customFormat="1" ht="19.95" customHeight="1">
      <c r="A6" s="262" t="s">
        <v>748</v>
      </c>
      <c r="B6" s="182" t="str">
        <f ca="1">IF(LEN(A6)=0,"",INDEX('Smelter Look-up'!$A:$A,MATCH($A6,'Smelter Look-up'!$E:$E,0)))</f>
        <v>Tin</v>
      </c>
      <c r="C6" s="186" t="str">
        <f ca="1">IF(LEN(A6)=0,"",INDEX('Smelter Look-up'!$C:$C,MATCH($A6,'Smelter Look-up'!$E:$E,0)))</f>
        <v>Gejiu Non-Ferrous Metal Processing Co., Ltd.</v>
      </c>
      <c r="D6" s="230"/>
      <c r="E6" s="182" t="str">
        <f ca="1">IF(ISERROR($V6),"",OFFSET('Smelter Look-up'!$D$4,$V6-4,0)&amp;"")</f>
        <v>CHINA</v>
      </c>
      <c r="F6" s="182" t="str">
        <f ca="1">IF(ISERROR($V6),"",OFFSET('Smelter Look-up'!$E$4,$V6-4,0))</f>
        <v>CID000538</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Gejiu Non-Ferrous Metal Processing Co., Ltd.</v>
      </c>
      <c r="S6" s="181" t="str">
        <f t="shared" ref="S6:S37" ca="1" si="2">IF(B6="","",IF(ISERROR(MATCH($E6,CL,0)),"Unknown",INDIRECT("'C'!$A$"&amp;MATCH($E6,CL,0)+1)))</f>
        <v>CN</v>
      </c>
      <c r="T6" s="181" t="str">
        <f ca="1">IF(B6="","",IF(ISERROR(MATCH($J6,SorP!$B$1:$B$6226,0)),"",INDIRECT("'SorP'!$A$"&amp;MATCH($S6&amp;$J6,SorP!C:C,0))))</f>
        <v>CN-YN</v>
      </c>
      <c r="U6" s="201"/>
      <c r="V6" s="226">
        <f ca="1">IF(C6="",NA(),IF(OR(C6="Smelter not listed",C6="Smelter not yet identified"),MATCH($B6&amp;$D6,'Smelter Look-up'!$J:$J,0),MATCH($B6&amp;$C6,'Smelter Look-up'!$J:$J,0)))</f>
        <v>443</v>
      </c>
      <c r="X6" s="227">
        <f t="shared" ref="X6:X37" ca="1" si="3">IF(AND(C6="Smelter not listed",OR(LEN(D6)=0,LEN(E6)=0)),1,0)</f>
        <v>0</v>
      </c>
      <c r="AB6" s="228" t="str">
        <f t="shared" ref="AB6:AB37" ca="1" si="4">B6&amp;C6</f>
        <v>TinGejiu Non-Ferrous Metal Processing Co., Ltd.</v>
      </c>
    </row>
    <row r="7" spans="1:34" s="227" customFormat="1" ht="19.95" customHeight="1">
      <c r="A7" s="262" t="s">
        <v>754</v>
      </c>
      <c r="B7" s="182" t="str">
        <f ca="1">IF(LEN(A7)=0,"",INDEX('Smelter Look-up'!$A:$A,MATCH($A7,'Smelter Look-up'!$E:$E,0)))</f>
        <v>Tin</v>
      </c>
      <c r="C7" s="186" t="str">
        <f ca="1">IF(LEN(A7)=0,"",INDEX('Smelter Look-up'!$C:$C,MATCH($A7,'Smelter Look-up'!$E:$E,0)))</f>
        <v>Minsur</v>
      </c>
      <c r="D7" s="230"/>
      <c r="E7" s="182" t="str">
        <f ca="1">IF(ISERROR($V7),"",OFFSET('Smelter Look-up'!$D$4,$V7-4,0)&amp;"")</f>
        <v>PERU</v>
      </c>
      <c r="F7" s="182" t="str">
        <f ca="1">IF(ISERROR($V7),"",OFFSET('Smelter Look-up'!$E$4,$V7-4,0))</f>
        <v>CID001182</v>
      </c>
      <c r="G7" s="182" t="str">
        <f ca="1">IF(C7=$X$4,IF(ISERROR($V7),"Enter smelter details","RMI"),IF(ISERROR($V7),"",OFFSET('Smelter Look-up'!$F$4,$V7-4,0)))</f>
        <v>RMI</v>
      </c>
      <c r="H7" s="183">
        <f ca="1">IF(ISERROR($V7),"",OFFSET('Smelter Look-up'!$G$4,$V7-4,0))</f>
        <v>0</v>
      </c>
      <c r="I7" s="184" t="str">
        <f ca="1">IF(ISERROR($V7),"",OFFSET('Smelter Look-up'!$H$4,$V7-4,0))</f>
        <v>Paracas</v>
      </c>
      <c r="J7" s="184" t="str">
        <f ca="1">IF(ISERROR($V7),"",OFFSET('Smelter Look-up'!$I$4,$V7-4,0))</f>
        <v>Ika</v>
      </c>
      <c r="K7" s="224"/>
      <c r="L7" s="224"/>
      <c r="M7" s="224"/>
      <c r="N7" s="224"/>
      <c r="O7" s="224"/>
      <c r="P7" s="185"/>
      <c r="Q7" s="225"/>
      <c r="R7" s="182" t="str">
        <f ca="1">IF(ISERROR($V7),"",OFFSET('Smelter Look-up'!$C$4,$V7-4,0)&amp;"")</f>
        <v>Minsur</v>
      </c>
      <c r="S7" s="181" t="str">
        <f t="shared" ca="1" si="2"/>
        <v>PE</v>
      </c>
      <c r="T7" s="181" t="str">
        <f ca="1">IF(B7="","",IF(ISERROR(MATCH($J7,SorP!$B$1:$B$6226,0)),"",INDIRECT("'SorP'!$A$"&amp;MATCH($S7&amp;$J7,SorP!C:C,0))))</f>
        <v>PE-ICA</v>
      </c>
      <c r="U7" s="201"/>
      <c r="V7" s="226">
        <f ca="1">IF(C7="",NA(),IF(OR(C7="Smelter not listed",C7="Smelter not yet identified"),MATCH($B7&amp;$D7,'Smelter Look-up'!$J:$J,0),MATCH($B7&amp;$C7,'Smelter Look-up'!$J:$J,0)))</f>
        <v>481</v>
      </c>
      <c r="X7" s="227">
        <f t="shared" ca="1" si="3"/>
        <v>0</v>
      </c>
      <c r="AB7" s="228" t="str">
        <f t="shared" ca="1" si="4"/>
        <v>TinMinsur</v>
      </c>
    </row>
    <row r="8" spans="1:34" s="227" customFormat="1" ht="19.95" customHeight="1">
      <c r="A8" s="262" t="s">
        <v>1366</v>
      </c>
      <c r="B8" s="182" t="str">
        <f ca="1">IF(LEN(A8)=0,"",INDEX('Smelter Look-up'!$A:$A,MATCH($A8,'Smelter Look-up'!$E:$E,0)))</f>
        <v>Tin</v>
      </c>
      <c r="C8" s="186" t="str">
        <f ca="1">IF(LEN(A8)=0,"",INDEX('Smelter Look-up'!$C:$C,MATCH($A8,'Smelter Look-up'!$E:$E,0)))</f>
        <v>O.M. Manufacturing Philippines, Inc.</v>
      </c>
      <c r="D8" s="230"/>
      <c r="E8" s="182" t="str">
        <f ca="1">IF(ISERROR($V8),"",OFFSET('Smelter Look-up'!$D$4,$V8-4,0)&amp;"")</f>
        <v>PHILIPPINES</v>
      </c>
      <c r="F8" s="182" t="str">
        <f ca="1">IF(ISERROR($V8),"",OFFSET('Smelter Look-up'!$E$4,$V8-4,0))</f>
        <v>CID002517</v>
      </c>
      <c r="G8" s="182" t="str">
        <f ca="1">IF(C8=$X$4,IF(ISERROR($V8),"Enter smelter details","RMI"),IF(ISERROR($V8),"",OFFSET('Smelter Look-up'!$F$4,$V8-4,0)))</f>
        <v>RMI</v>
      </c>
      <c r="H8" s="183">
        <f ca="1">IF(ISERROR($V8),"",OFFSET('Smelter Look-up'!$G$4,$V8-4,0))</f>
        <v>0</v>
      </c>
      <c r="I8" s="184" t="str">
        <f ca="1">IF(ISERROR($V8),"",OFFSET('Smelter Look-up'!$H$4,$V8-4,0))</f>
        <v>Rosario</v>
      </c>
      <c r="J8" s="184" t="str">
        <f ca="1">IF(ISERROR($V8),"",OFFSET('Smelter Look-up'!$I$4,$V8-4,0))</f>
        <v>Cavite</v>
      </c>
      <c r="K8" s="224"/>
      <c r="L8" s="224"/>
      <c r="M8" s="224"/>
      <c r="N8" s="224"/>
      <c r="O8" s="224"/>
      <c r="P8" s="185"/>
      <c r="Q8" s="225"/>
      <c r="R8" s="182" t="str">
        <f ca="1">IF(ISERROR($V8),"",OFFSET('Smelter Look-up'!$C$4,$V8-4,0)&amp;"")</f>
        <v>O.M. Manufacturing Philippines, Inc.</v>
      </c>
      <c r="S8" s="181" t="str">
        <f t="shared" ca="1" si="2"/>
        <v>PH</v>
      </c>
      <c r="T8" s="181" t="str">
        <f ca="1">IF(B8="","",IF(ISERROR(MATCH($J8,SorP!$B$1:$B$6226,0)),"",INDIRECT("'SorP'!$A$"&amp;MATCH($S8&amp;$J8,SorP!C:C,0))))</f>
        <v>PH-CAV</v>
      </c>
      <c r="U8" s="201"/>
      <c r="V8" s="226">
        <f ca="1">IF(C8="",NA(),IF(OR(C8="Smelter not listed",C8="Smelter not yet identified"),MATCH($B8&amp;$D8,'Smelter Look-up'!$J:$J,0),MATCH($B8&amp;$C8,'Smelter Look-up'!$J:$J,0)))</f>
        <v>491</v>
      </c>
      <c r="X8" s="227">
        <f t="shared" ca="1" si="3"/>
        <v>0</v>
      </c>
      <c r="AB8" s="228" t="str">
        <f t="shared" ca="1" si="4"/>
        <v>TinO.M. Manufacturing Philippines, Inc.</v>
      </c>
    </row>
    <row r="9" spans="1:34" s="227" customFormat="1" ht="19.95" customHeight="1">
      <c r="A9" s="262" t="s">
        <v>763</v>
      </c>
      <c r="B9" s="182" t="str">
        <f ca="1">IF(LEN(A9)=0,"",INDEX('Smelter Look-up'!$A:$A,MATCH($A9,'Smelter Look-up'!$E:$E,0)))</f>
        <v>Tin</v>
      </c>
      <c r="C9" s="186" t="str">
        <f ca="1">IF(LEN(A9)=0,"",INDEX('Smelter Look-up'!$C:$C,MATCH($A9,'Smelter Look-up'!$E:$E,0)))</f>
        <v>Thaisarco</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 ca="1">IF(C9="",NA(),IF(OR(C9="Smelter not listed",C9="Smelter not yet identified"),MATCH($B9&amp;$D9,'Smelter Look-up'!$J:$J,0),MATCH($B9&amp;$C9,'Smelter Look-up'!$J:$J,0)))</f>
        <v>521</v>
      </c>
      <c r="X9" s="227">
        <f t="shared" ca="1" si="3"/>
        <v>0</v>
      </c>
      <c r="AB9" s="228" t="str">
        <f t="shared" ca="1" si="4"/>
        <v>TinThaisarco</v>
      </c>
    </row>
    <row r="10" spans="1:34" s="227" customFormat="1" ht="19.95" customHeight="1">
      <c r="A10" s="262" t="s">
        <v>766</v>
      </c>
      <c r="B10" s="182" t="str">
        <f ca="1">IF(LEN(A10)=0,"",INDEX('Smelter Look-up'!$A:$A,MATCH($A10,'Smelter Look-up'!$E:$E,0)))</f>
        <v>Tin</v>
      </c>
      <c r="C10" s="186" t="str">
        <f ca="1">IF(LEN(A10)=0,"",INDEX('Smelter Look-up'!$C:$C,MATCH($A10,'Smelter Look-up'!$E:$E,0)))</f>
        <v>Tin Smelting Branch of Yunnan Tin Co., Ltd.</v>
      </c>
      <c r="D10" s="230"/>
      <c r="E10" s="182" t="str">
        <f ca="1">IF(ISERROR($V10),"",OFFSET('Smelter Look-up'!$D$4,$V10-4,0)&amp;"")</f>
        <v>CHINA</v>
      </c>
      <c r="F10" s="182" t="str">
        <f ca="1">IF(ISERROR($V10),"",OFFSET('Smelter Look-up'!$E$4,$V10-4,0))</f>
        <v>CID002180</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Tin Smelting Branch of Yunnan Tin Co., Ltd.</v>
      </c>
      <c r="S10" s="181" t="str">
        <f t="shared" ca="1" si="2"/>
        <v>CN</v>
      </c>
      <c r="T10" s="181" t="str">
        <f ca="1">IF(B10="","",IF(ISERROR(MATCH($J10,SorP!$B$1:$B$6226,0)),"",INDIRECT("'SorP'!$A$"&amp;MATCH($S10&amp;$J10,SorP!C:C,0))))</f>
        <v>CN-YN</v>
      </c>
      <c r="U10" s="201"/>
      <c r="V10" s="226">
        <f ca="1">IF(C10="",NA(),IF(OR(C10="Smelter not listed",C10="Smelter not yet identified"),MATCH($B10&amp;$D10,'Smelter Look-up'!$J:$J,0),MATCH($B10&amp;$C10,'Smelter Look-up'!$J:$J,0)))</f>
        <v>524</v>
      </c>
      <c r="X10" s="227">
        <f t="shared" ca="1" si="3"/>
        <v>0</v>
      </c>
      <c r="AB10" s="228" t="str">
        <f t="shared" ca="1" si="4"/>
        <v>TinTin Smelting Branch of Yunnan Tin Co., Ltd.</v>
      </c>
    </row>
    <row r="11" spans="1:34" s="227" customFormat="1" ht="19.95" customHeight="1">
      <c r="A11" s="262" t="s">
        <v>765</v>
      </c>
      <c r="B11" s="182" t="str">
        <f ca="1">IF(LEN(A11)=0,"",INDEX('Smelter Look-up'!$A:$A,MATCH($A11,'Smelter Look-up'!$E:$E,0)))</f>
        <v>Tin</v>
      </c>
      <c r="C11" s="186" t="str">
        <f ca="1">IF(LEN(A11)=0,"",INDEX('Smelter Look-up'!$C:$C,MATCH($A11,'Smelter Look-up'!$E:$E,0)))</f>
        <v>Yunnan Chengfeng Non-ferrous Metals Co., Ltd.</v>
      </c>
      <c r="D11" s="230"/>
      <c r="E11" s="182" t="str">
        <f ca="1">IF(ISERROR($V11),"",OFFSET('Smelter Look-up'!$D$4,$V11-4,0)&amp;"")</f>
        <v>CHINA</v>
      </c>
      <c r="F11" s="182" t="str">
        <f ca="1">IF(ISERROR($V11),"",OFFSET('Smelter Look-up'!$E$4,$V11-4,0))</f>
        <v>CID002158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Yunnan Chengfeng Non-ferrous Metals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539</v>
      </c>
      <c r="X11" s="227">
        <f t="shared" ca="1" si="3"/>
        <v>0</v>
      </c>
      <c r="AB11" s="228" t="str">
        <f t="shared" ca="1" si="4"/>
        <v>TinYunnan Chengfeng Non-ferrous Metals Co., Ltd.</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0A5157D-E61F-42D6-A91F-87883A84527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EUROHM</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Claire Stevenson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claire.stevenson@anglia.com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01945 473518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Claire Stevenson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claire.stevenson@anglia,com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https://www.anglia-live.com/Suppliers/SuppliersDocs.aspx?type=Conflict%20Minerals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29" sqref="B29"/>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15825</v>
      </c>
      <c r="C6" s="98"/>
      <c r="D6" s="98"/>
      <c r="E6" s="276"/>
    </row>
    <row r="7" spans="1:6" ht="15">
      <c r="A7" s="129"/>
      <c r="B7" s="274" t="s">
        <v>15826</v>
      </c>
      <c r="C7" s="98"/>
      <c r="D7" s="98"/>
      <c r="E7" s="276"/>
    </row>
    <row r="8" spans="1:6" ht="15">
      <c r="A8" s="129"/>
      <c r="B8" s="274" t="s">
        <v>15827</v>
      </c>
      <c r="C8" s="98"/>
      <c r="D8" s="98"/>
      <c r="E8" s="276"/>
    </row>
    <row r="9" spans="1:6" ht="15">
      <c r="A9" s="129"/>
      <c r="B9" s="274" t="s">
        <v>15828</v>
      </c>
      <c r="C9" s="98"/>
      <c r="D9" s="98"/>
      <c r="E9" s="276"/>
    </row>
    <row r="10" spans="1:6" ht="15">
      <c r="A10" s="129"/>
      <c r="B10" s="274" t="s">
        <v>15829</v>
      </c>
      <c r="C10" s="98"/>
      <c r="D10" s="98"/>
      <c r="E10" s="276"/>
    </row>
    <row r="11" spans="1:6" ht="15">
      <c r="A11" s="129"/>
      <c r="B11" s="274" t="s">
        <v>15830</v>
      </c>
      <c r="C11" s="98"/>
      <c r="D11" s="98"/>
      <c r="E11" s="276"/>
    </row>
    <row r="12" spans="1:6" ht="15">
      <c r="A12" s="129"/>
      <c r="B12" s="274" t="s">
        <v>15831</v>
      </c>
      <c r="C12" s="98"/>
      <c r="D12" s="98"/>
      <c r="E12" s="276"/>
    </row>
    <row r="13" spans="1:6" ht="15">
      <c r="A13" s="129"/>
      <c r="B13" s="274" t="s">
        <v>15832</v>
      </c>
      <c r="C13" s="98"/>
      <c r="D13" s="98"/>
      <c r="E13" s="276"/>
    </row>
    <row r="14" spans="1:6" ht="15">
      <c r="A14" s="129"/>
      <c r="B14" s="274" t="s">
        <v>15833</v>
      </c>
      <c r="C14" s="98"/>
      <c r="D14" s="98"/>
      <c r="E14" s="276"/>
    </row>
    <row r="15" spans="1:6" ht="15">
      <c r="A15" s="129"/>
      <c r="B15" s="274" t="s">
        <v>15834</v>
      </c>
      <c r="C15" s="98"/>
      <c r="D15" s="98"/>
      <c r="E15" s="276"/>
    </row>
    <row r="16" spans="1:6" ht="15">
      <c r="A16" s="129"/>
      <c r="B16" s="274" t="s">
        <v>15835</v>
      </c>
      <c r="C16" s="98"/>
      <c r="D16" s="98"/>
      <c r="E16" s="276"/>
    </row>
    <row r="17" spans="1:5" ht="15">
      <c r="A17" s="129"/>
      <c r="B17" s="274" t="s">
        <v>15836</v>
      </c>
      <c r="C17" s="98"/>
      <c r="D17" s="98"/>
      <c r="E17" s="276"/>
    </row>
    <row r="18" spans="1:5" ht="15">
      <c r="A18" s="129"/>
      <c r="B18" s="274" t="s">
        <v>15837</v>
      </c>
      <c r="C18" s="98"/>
      <c r="D18" s="98"/>
      <c r="E18" s="276"/>
    </row>
    <row r="19" spans="1:5" ht="15">
      <c r="A19" s="129"/>
      <c r="B19" s="274" t="s">
        <v>15838</v>
      </c>
      <c r="C19" s="98"/>
      <c r="D19" s="98"/>
      <c r="E19" s="276"/>
    </row>
    <row r="20" spans="1:5" ht="15">
      <c r="A20" s="129"/>
      <c r="B20" s="274" t="s">
        <v>15839</v>
      </c>
      <c r="C20" s="98"/>
      <c r="D20" s="98"/>
      <c r="E20" s="276"/>
    </row>
    <row r="21" spans="1:5" ht="15">
      <c r="A21" s="129"/>
      <c r="B21" s="274" t="s">
        <v>15840</v>
      </c>
      <c r="C21" s="98"/>
      <c r="D21" s="98"/>
      <c r="E21" s="276"/>
    </row>
    <row r="22" spans="1:5" ht="15">
      <c r="A22" s="129"/>
      <c r="B22" s="274" t="s">
        <v>15841</v>
      </c>
      <c r="C22" s="98"/>
      <c r="D22" s="98"/>
      <c r="E22" s="276"/>
    </row>
    <row r="23" spans="1:5" ht="15">
      <c r="A23" s="129"/>
      <c r="B23" s="274" t="s">
        <v>15842</v>
      </c>
      <c r="C23" s="98"/>
      <c r="D23" s="98"/>
      <c r="E23" s="276"/>
    </row>
    <row r="24" spans="1:5" ht="15">
      <c r="A24" s="129"/>
      <c r="B24" s="274" t="s">
        <v>15843</v>
      </c>
      <c r="C24" s="98"/>
      <c r="D24" s="98"/>
      <c r="E24" s="276"/>
    </row>
    <row r="25" spans="1:5" ht="15">
      <c r="A25" s="129"/>
      <c r="B25" s="274" t="s">
        <v>15844</v>
      </c>
      <c r="C25" s="98"/>
      <c r="D25" s="98"/>
      <c r="E25" s="276"/>
    </row>
    <row r="26" spans="1:5" ht="15">
      <c r="A26" s="129"/>
      <c r="B26" s="274" t="s">
        <v>15845</v>
      </c>
      <c r="C26" s="98"/>
      <c r="D26" s="98"/>
      <c r="E26" s="276"/>
    </row>
    <row r="27" spans="1:5" ht="15">
      <c r="A27" s="129"/>
      <c r="B27" s="274" t="s">
        <v>15846</v>
      </c>
      <c r="C27" s="98"/>
      <c r="D27" s="98"/>
      <c r="E27" s="276"/>
    </row>
    <row r="28" spans="1:5" ht="15">
      <c r="A28" s="129"/>
      <c r="B28" s="274" t="s">
        <v>15847</v>
      </c>
      <c r="C28" s="98"/>
      <c r="D28" s="98"/>
      <c r="E28" s="276"/>
    </row>
    <row r="29" spans="1:5" ht="15">
      <c r="A29" s="129"/>
      <c r="B29" s="274" t="s">
        <v>15848</v>
      </c>
      <c r="C29" s="98"/>
      <c r="D29" s="98"/>
      <c r="E29" s="276"/>
    </row>
    <row r="30" spans="1:5" ht="15">
      <c r="A30" s="129"/>
      <c r="B30" s="274" t="s">
        <v>15849</v>
      </c>
      <c r="C30" s="98"/>
      <c r="D30" s="98"/>
      <c r="E30" s="276"/>
    </row>
    <row r="31" spans="1:5" ht="15">
      <c r="A31" s="129"/>
      <c r="B31" s="274" t="s">
        <v>15850</v>
      </c>
      <c r="C31" s="98"/>
      <c r="D31" s="98"/>
      <c r="E31" s="276"/>
    </row>
    <row r="32" spans="1:5" ht="15">
      <c r="A32" s="129"/>
      <c r="B32" s="274" t="s">
        <v>15851</v>
      </c>
      <c r="C32" s="98"/>
      <c r="D32" s="98"/>
      <c r="E32" s="276"/>
    </row>
    <row r="33" spans="1:5" ht="15">
      <c r="A33" s="129"/>
      <c r="B33" s="274" t="s">
        <v>15852</v>
      </c>
      <c r="C33" s="98"/>
      <c r="D33" s="98"/>
      <c r="E33" s="276"/>
    </row>
    <row r="34" spans="1:5" ht="15">
      <c r="A34" s="129"/>
      <c r="B34" s="274" t="s">
        <v>15853</v>
      </c>
      <c r="C34" s="98"/>
      <c r="D34" s="98"/>
      <c r="E34" s="276"/>
    </row>
    <row r="35" spans="1:5" ht="15">
      <c r="A35" s="129"/>
      <c r="B35" s="274" t="s">
        <v>15854</v>
      </c>
      <c r="C35" s="98"/>
      <c r="D35" s="98"/>
      <c r="E35" s="276"/>
    </row>
    <row r="36" spans="1:5" ht="15">
      <c r="A36" s="129"/>
      <c r="B36" s="274" t="s">
        <v>15855</v>
      </c>
      <c r="C36" s="98"/>
      <c r="D36" s="98"/>
      <c r="E36" s="276"/>
    </row>
    <row r="37" spans="1:5" ht="15">
      <c r="A37" s="129"/>
      <c r="B37" s="274" t="s">
        <v>15856</v>
      </c>
      <c r="C37" s="98"/>
      <c r="D37" s="98"/>
      <c r="E37" s="276"/>
    </row>
    <row r="38" spans="1:5" ht="15">
      <c r="A38" s="129"/>
      <c r="B38" s="274" t="s">
        <v>15857</v>
      </c>
      <c r="C38" s="98"/>
      <c r="D38" s="98"/>
      <c r="E38" s="276"/>
    </row>
    <row r="39" spans="1:5" ht="15">
      <c r="A39" s="129"/>
      <c r="B39" s="274" t="s">
        <v>15858</v>
      </c>
      <c r="C39" s="98"/>
      <c r="D39" s="98"/>
      <c r="E39" s="276"/>
    </row>
    <row r="40" spans="1:5" ht="15">
      <c r="A40" s="129"/>
      <c r="B40" s="274" t="s">
        <v>15859</v>
      </c>
      <c r="C40" s="98"/>
      <c r="D40" s="98"/>
      <c r="E40" s="276"/>
    </row>
    <row r="41" spans="1:5" ht="15">
      <c r="A41" s="129"/>
      <c r="B41" s="274" t="s">
        <v>15860</v>
      </c>
      <c r="C41" s="98"/>
      <c r="D41" s="98"/>
      <c r="E41" s="276"/>
    </row>
    <row r="42" spans="1:5" ht="15">
      <c r="A42" s="129"/>
      <c r="B42" s="274" t="s">
        <v>15861</v>
      </c>
      <c r="C42" s="98"/>
      <c r="D42" s="98"/>
      <c r="E42" s="276"/>
    </row>
    <row r="43" spans="1:5" ht="15">
      <c r="A43" s="129"/>
      <c r="B43" s="274" t="s">
        <v>15862</v>
      </c>
      <c r="C43" s="98"/>
      <c r="D43" s="98"/>
      <c r="E43" s="276"/>
    </row>
    <row r="44" spans="1:5" ht="15">
      <c r="A44" s="129"/>
      <c r="B44" s="274" t="s">
        <v>15863</v>
      </c>
      <c r="C44" s="98"/>
      <c r="D44" s="98"/>
      <c r="E44" s="276"/>
    </row>
    <row r="45" spans="1:5" ht="15">
      <c r="A45" s="129"/>
      <c r="B45" s="274" t="s">
        <v>15864</v>
      </c>
      <c r="C45" s="98"/>
      <c r="D45" s="98"/>
      <c r="E45" s="276"/>
    </row>
    <row r="46" spans="1:5" ht="15">
      <c r="A46" s="129"/>
      <c r="B46" s="274" t="s">
        <v>15865</v>
      </c>
      <c r="C46" s="98"/>
      <c r="D46" s="98"/>
      <c r="E46" s="276"/>
    </row>
    <row r="47" spans="1:5" ht="15">
      <c r="A47" s="129"/>
      <c r="B47" s="274" t="s">
        <v>15866</v>
      </c>
      <c r="C47" s="98"/>
      <c r="D47" s="98"/>
      <c r="E47" s="276"/>
    </row>
    <row r="48" spans="1:5" ht="15">
      <c r="A48" s="129"/>
      <c r="B48" s="274" t="s">
        <v>15867</v>
      </c>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lastPrinted>2015-04-21T20:47:43Z</cp:lastPrinted>
  <dcterms:created xsi:type="dcterms:W3CDTF">2010-06-21T21:00:23Z</dcterms:created>
  <dcterms:modified xsi:type="dcterms:W3CDTF">2025-08-26T10:53:27Z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